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/>
  </bookViews>
  <sheets>
    <sheet name="محاسبه خمش و m,C,a" sheetId="1" r:id="rId1"/>
  </sheets>
  <definedNames>
    <definedName name="conc">#REF!</definedName>
    <definedName name="jadid">#REF!</definedName>
  </definedNames>
  <calcPr calcId="162913"/>
</workbook>
</file>

<file path=xl/calcChain.xml><?xml version="1.0" encoding="utf-8"?>
<calcChain xmlns="http://schemas.openxmlformats.org/spreadsheetml/2006/main">
  <c r="C18" i="1" l="1"/>
  <c r="C10" i="1"/>
  <c r="C15" i="1" s="1"/>
  <c r="C16" i="1" s="1"/>
  <c r="C11" i="1" l="1"/>
  <c r="C12" i="1" s="1"/>
  <c r="H3" i="1" l="1"/>
  <c r="C5" i="1" s="1"/>
  <c r="F3" i="1"/>
  <c r="C4" i="1" s="1"/>
  <c r="C17" i="1" l="1"/>
  <c r="C14" i="1"/>
  <c r="C13" i="1"/>
  <c r="C19" i="1"/>
  <c r="C21" i="1" s="1"/>
  <c r="C22" i="1" s="1"/>
  <c r="C20" i="1" l="1"/>
</calcChain>
</file>

<file path=xl/sharedStrings.xml><?xml version="1.0" encoding="utf-8"?>
<sst xmlns="http://schemas.openxmlformats.org/spreadsheetml/2006/main" count="43" uniqueCount="43">
  <si>
    <t>a=</t>
  </si>
  <si>
    <t>d</t>
  </si>
  <si>
    <t>مقاومت مشخصه بتن بر حسب مگاپاسکال وارد گردد</t>
  </si>
  <si>
    <t>سطح مقطع میلگرد کششی برحسب میلی متر مربع وارد شود</t>
  </si>
  <si>
    <t>تنش تسلیم میلگردها بر حسب مگاپاسکال وارد گردد.</t>
  </si>
  <si>
    <t>عرض مقطع بر حسب میلی متر وارد گردد.</t>
  </si>
  <si>
    <t>عمق موثر مقطع برحسب میلی متر وارد گردد</t>
  </si>
  <si>
    <t>عمق ناحیه فشاری  بر حسب میلی متر(توسط خود برنامه محاسبه میگردد)</t>
  </si>
  <si>
    <t>عمق تار خنثی بر حسب میلی متر(توسط خود برنامه محاسبه میشود)</t>
  </si>
  <si>
    <t>لنگر مقاوم اسمی بر حسب کیلونیوتن متر(توسط خود برنامه محاسبه میگردد)</t>
  </si>
  <si>
    <t>لنگر مقاوم طراحی بر حسب کیلونیوتن متر (توسط خود برنامه محاسبه میگردد)</t>
  </si>
  <si>
    <t>ضریب عمق ناحیه فشاری(توسط خود برنامه محاسبه میشود)</t>
  </si>
  <si>
    <t>ضریب α0 (توسط خود برنامه محاسبه میشود)</t>
  </si>
  <si>
    <t>β=</t>
  </si>
  <si>
    <t xml:space="preserve">  </t>
  </si>
  <si>
    <t xml:space="preserve">تهیه و تنظیم : مهندس چلنگر </t>
  </si>
  <si>
    <t>X=</t>
  </si>
  <si>
    <t>کرنش میلگردهای کششی(توسط خود برنامه محاسبه میشود)</t>
  </si>
  <si>
    <t>ارتفاع تار خنثی بالانس(توسط خود برنامه محاسبه میشود)</t>
  </si>
  <si>
    <t>نسبت ارتفاع تار خنثی بالانس به عمق موثر(توسط خود برنامه محاسبه میشود)</t>
  </si>
  <si>
    <t>عمق ناحیه فشاری مستطیل ویتنی در حالت بالانس(توسط خود برنامه محاسبه میشود)</t>
  </si>
  <si>
    <t>عمق ماکزیمم ناحیه فشاری مستطیل ویتنی در حالت حدی(توسط خود برنامه محاسبه میشود)</t>
  </si>
  <si>
    <t>نسبت ارتفاع تار خنثی ماکزیمم به عمق موثر(توسط خود برنامه محاسبه میشود)</t>
  </si>
  <si>
    <r>
      <t>ε</t>
    </r>
    <r>
      <rPr>
        <b/>
        <vertAlign val="subscript"/>
        <sz val="14"/>
        <color theme="1"/>
        <rFont val="Cambria"/>
        <family val="1"/>
        <scheme val="major"/>
      </rPr>
      <t>y</t>
    </r>
    <r>
      <rPr>
        <b/>
        <sz val="14"/>
        <color theme="1"/>
        <rFont val="Cambria"/>
        <family val="1"/>
        <scheme val="major"/>
      </rPr>
      <t>=</t>
    </r>
  </si>
  <si>
    <r>
      <t>X</t>
    </r>
    <r>
      <rPr>
        <b/>
        <vertAlign val="subscript"/>
        <sz val="14"/>
        <color theme="1"/>
        <rFont val="Cambria"/>
        <family val="1"/>
        <scheme val="major"/>
      </rPr>
      <t>b</t>
    </r>
    <r>
      <rPr>
        <b/>
        <sz val="14"/>
        <color theme="1"/>
        <rFont val="Cambria"/>
        <family val="1"/>
        <scheme val="major"/>
      </rPr>
      <t>=</t>
    </r>
  </si>
  <si>
    <r>
      <t>X</t>
    </r>
    <r>
      <rPr>
        <b/>
        <vertAlign val="subscript"/>
        <sz val="14"/>
        <color theme="1"/>
        <rFont val="Cambria"/>
        <family val="1"/>
        <scheme val="major"/>
      </rPr>
      <t>b</t>
    </r>
    <r>
      <rPr>
        <b/>
        <sz val="14"/>
        <color theme="1"/>
        <rFont val="Cambria"/>
        <family val="1"/>
        <scheme val="major"/>
      </rPr>
      <t>/d=</t>
    </r>
  </si>
  <si>
    <r>
      <t>a</t>
    </r>
    <r>
      <rPr>
        <b/>
        <vertAlign val="subscript"/>
        <sz val="14"/>
        <color theme="1"/>
        <rFont val="Cambria"/>
        <family val="1"/>
        <scheme val="major"/>
      </rPr>
      <t>b</t>
    </r>
    <r>
      <rPr>
        <b/>
        <sz val="14"/>
        <color theme="1"/>
        <rFont val="Cambria"/>
        <family val="1"/>
        <scheme val="major"/>
      </rPr>
      <t>=</t>
    </r>
  </si>
  <si>
    <r>
      <rPr>
        <b/>
        <sz val="14"/>
        <color theme="1"/>
        <rFont val="Calibri"/>
        <family val="2"/>
      </rPr>
      <t>ρ</t>
    </r>
    <r>
      <rPr>
        <b/>
        <vertAlign val="subscript"/>
        <sz val="14"/>
        <color theme="1"/>
        <rFont val="Cambria"/>
        <family val="1"/>
        <scheme val="major"/>
      </rPr>
      <t>bal</t>
    </r>
    <r>
      <rPr>
        <b/>
        <sz val="14"/>
        <color theme="1"/>
        <rFont val="Cambria"/>
        <family val="1"/>
        <scheme val="major"/>
      </rPr>
      <t>=</t>
    </r>
  </si>
  <si>
    <t>مقدار ρbal (توسط خود برنامه محاسبه میشود)</t>
  </si>
  <si>
    <r>
      <t>X</t>
    </r>
    <r>
      <rPr>
        <b/>
        <vertAlign val="subscript"/>
        <sz val="14"/>
        <color theme="1"/>
        <rFont val="Cambria"/>
        <family val="1"/>
        <scheme val="major"/>
      </rPr>
      <t>max</t>
    </r>
    <r>
      <rPr>
        <b/>
        <sz val="14"/>
        <color theme="1"/>
        <rFont val="Cambria"/>
        <family val="1"/>
        <scheme val="major"/>
      </rPr>
      <t>=</t>
    </r>
  </si>
  <si>
    <r>
      <t>X</t>
    </r>
    <r>
      <rPr>
        <b/>
        <vertAlign val="subscript"/>
        <sz val="14"/>
        <color theme="1"/>
        <rFont val="Cambria"/>
        <family val="1"/>
        <scheme val="major"/>
      </rPr>
      <t>max</t>
    </r>
    <r>
      <rPr>
        <b/>
        <sz val="14"/>
        <color theme="1"/>
        <rFont val="Cambria"/>
        <family val="1"/>
        <scheme val="major"/>
      </rPr>
      <t>/d=</t>
    </r>
  </si>
  <si>
    <r>
      <t>ρ</t>
    </r>
    <r>
      <rPr>
        <b/>
        <vertAlign val="subscript"/>
        <sz val="14"/>
        <color theme="1"/>
        <rFont val="Cambria"/>
        <family val="1"/>
        <scheme val="major"/>
      </rPr>
      <t>max</t>
    </r>
    <r>
      <rPr>
        <b/>
        <sz val="14"/>
        <color theme="1"/>
        <rFont val="Cambria"/>
        <family val="1"/>
        <scheme val="major"/>
      </rPr>
      <t>=</t>
    </r>
  </si>
  <si>
    <t>مقدار ρmax (توسط خود برنامه محاسبه میشود)</t>
  </si>
  <si>
    <r>
      <t>ρ</t>
    </r>
    <r>
      <rPr>
        <b/>
        <vertAlign val="subscript"/>
        <sz val="14"/>
        <color theme="1"/>
        <rFont val="Cambria"/>
        <family val="1"/>
        <scheme val="major"/>
      </rPr>
      <t>min</t>
    </r>
    <r>
      <rPr>
        <b/>
        <sz val="14"/>
        <color theme="1"/>
        <rFont val="Cambria"/>
        <family val="1"/>
        <scheme val="major"/>
      </rPr>
      <t>=</t>
    </r>
  </si>
  <si>
    <t>مقدار ρmin (توسط خود برنامه محاسبه میشود)</t>
  </si>
  <si>
    <r>
      <t>M</t>
    </r>
    <r>
      <rPr>
        <b/>
        <vertAlign val="subscript"/>
        <sz val="14"/>
        <color theme="1"/>
        <rFont val="Cambria"/>
        <family val="1"/>
        <scheme val="major"/>
      </rPr>
      <t>n</t>
    </r>
    <r>
      <rPr>
        <b/>
        <sz val="14"/>
        <color theme="1"/>
        <rFont val="Cambria"/>
        <family val="1"/>
        <scheme val="major"/>
      </rPr>
      <t>=</t>
    </r>
  </si>
  <si>
    <r>
      <t>ϕ.M</t>
    </r>
    <r>
      <rPr>
        <b/>
        <vertAlign val="subscript"/>
        <sz val="14"/>
        <color theme="1"/>
        <rFont val="Cambria"/>
        <family val="1"/>
        <scheme val="major"/>
      </rPr>
      <t>n</t>
    </r>
    <r>
      <rPr>
        <b/>
        <sz val="14"/>
        <color theme="1"/>
        <rFont val="Cambria"/>
        <family val="1"/>
        <scheme val="major"/>
      </rPr>
      <t>=</t>
    </r>
  </si>
  <si>
    <t>b</t>
  </si>
  <si>
    <r>
      <t>α</t>
    </r>
    <r>
      <rPr>
        <b/>
        <vertAlign val="subscript"/>
        <sz val="14"/>
        <color theme="1"/>
        <rFont val="Cambria"/>
        <family val="1"/>
        <scheme val="major"/>
      </rPr>
      <t>0</t>
    </r>
    <r>
      <rPr>
        <b/>
        <sz val="14"/>
        <color theme="1"/>
        <rFont val="Cambria"/>
        <family val="1"/>
        <scheme val="major"/>
      </rPr>
      <t>=</t>
    </r>
  </si>
  <si>
    <r>
      <t>A</t>
    </r>
    <r>
      <rPr>
        <b/>
        <vertAlign val="subscript"/>
        <sz val="14"/>
        <color theme="1"/>
        <rFont val="Cambria"/>
        <family val="1"/>
        <scheme val="major"/>
      </rPr>
      <t>s</t>
    </r>
  </si>
  <si>
    <r>
      <t>F</t>
    </r>
    <r>
      <rPr>
        <b/>
        <vertAlign val="subscript"/>
        <sz val="14"/>
        <color theme="1"/>
        <rFont val="Cambria"/>
        <family val="1"/>
        <scheme val="major"/>
      </rPr>
      <t>y</t>
    </r>
  </si>
  <si>
    <r>
      <t>f</t>
    </r>
    <r>
      <rPr>
        <b/>
        <vertAlign val="subscript"/>
        <sz val="14"/>
        <color theme="1"/>
        <rFont val="Cambria"/>
        <family val="1"/>
        <scheme val="major"/>
      </rPr>
      <t>c</t>
    </r>
  </si>
  <si>
    <t>محاسبه a , C , M در یک تیر تک آرمه بتنی طبق مبحث 9 ویرایش 1399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</si>
</sst>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0"/>
  </numFmts>
  <fonts count="6" x14ac:knownFonts="1">
    <font>
      <sz val="11"/>
      <color theme="1"/>
      <name val="Calibri"/>
      <family val="2"/>
      <scheme val="minor"/>
    </font>
    <font>
      <b/>
      <sz val="14"/>
      <color theme="1"/>
      <name val="Cambria"/>
      <family val="1"/>
      <scheme val="major"/>
    </font>
    <font>
      <b/>
      <sz val="12"/>
      <color theme="1"/>
      <name val="B Nazanin"/>
      <charset val="178"/>
    </font>
    <font>
      <b/>
      <sz val="16"/>
      <color theme="0"/>
      <name val="B Nazanin"/>
      <charset val="178"/>
    </font>
    <font>
      <b/>
      <vertAlign val="subscript"/>
      <sz val="14"/>
      <color theme="1"/>
      <name val="Cambria"/>
      <family val="1"/>
      <scheme val="major"/>
    </font>
    <font>
      <b/>
      <sz val="14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Protection="1">
      <protection locked="0"/>
    </xf>
    <xf numFmtId="164" fontId="1" fillId="2" borderId="12" xfId="0" applyNumberFormat="1" applyFont="1" applyFill="1" applyBorder="1" applyAlignment="1" applyProtection="1">
      <alignment horizontal="center" vertical="center"/>
      <protection hidden="1"/>
    </xf>
    <xf numFmtId="0" fontId="1" fillId="6" borderId="12" xfId="0" applyFont="1" applyFill="1" applyBorder="1" applyAlignment="1" applyProtection="1">
      <alignment horizontal="center" vertical="center"/>
      <protection locked="0"/>
    </xf>
    <xf numFmtId="0" fontId="1" fillId="6" borderId="11" xfId="0" applyFont="1" applyFill="1" applyBorder="1" applyAlignment="1" applyProtection="1">
      <alignment horizontal="center" vertical="center"/>
      <protection locked="0"/>
    </xf>
    <xf numFmtId="0" fontId="1" fillId="4" borderId="12" xfId="0" applyFont="1" applyFill="1" applyBorder="1" applyAlignment="1" applyProtection="1">
      <alignment horizontal="center" vertical="center"/>
      <protection hidden="1"/>
    </xf>
    <xf numFmtId="164" fontId="1" fillId="5" borderId="12" xfId="0" applyNumberFormat="1" applyFont="1" applyFill="1" applyBorder="1" applyAlignment="1" applyProtection="1">
      <alignment horizontal="center" vertical="center"/>
      <protection hidden="1"/>
    </xf>
    <xf numFmtId="2" fontId="1" fillId="4" borderId="12" xfId="0" applyNumberFormat="1" applyFont="1" applyFill="1" applyBorder="1" applyAlignment="1" applyProtection="1">
      <alignment horizontal="center"/>
      <protection hidden="1"/>
    </xf>
    <xf numFmtId="2" fontId="1" fillId="4" borderId="13" xfId="0" applyNumberFormat="1" applyFont="1" applyFill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1" fillId="5" borderId="12" xfId="0" applyFont="1" applyFill="1" applyBorder="1" applyAlignment="1" applyProtection="1">
      <alignment horizontal="center" vertical="center"/>
      <protection hidden="1"/>
    </xf>
    <xf numFmtId="165" fontId="1" fillId="5" borderId="12" xfId="0" applyNumberFormat="1" applyFont="1" applyFill="1" applyBorder="1" applyAlignment="1" applyProtection="1">
      <alignment horizontal="center" vertical="center"/>
      <protection hidden="1"/>
    </xf>
    <xf numFmtId="2" fontId="1" fillId="5" borderId="12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locked="0"/>
    </xf>
    <xf numFmtId="0" fontId="3" fillId="3" borderId="3" xfId="0" applyFon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 applyProtection="1">
      <alignment horizontal="center" vertical="center" wrapText="1"/>
      <protection locked="0"/>
    </xf>
    <xf numFmtId="0" fontId="3" fillId="3" borderId="5" xfId="0" applyFont="1" applyFill="1" applyBorder="1" applyAlignment="1" applyProtection="1">
      <alignment horizontal="center" vertical="center" wrapText="1"/>
      <protection locked="0"/>
    </xf>
    <xf numFmtId="0" fontId="3" fillId="3" borderId="6" xfId="0" applyFont="1" applyFill="1" applyBorder="1" applyAlignment="1" applyProtection="1">
      <alignment horizontal="center" vertical="center" wrapText="1"/>
      <protection locked="0"/>
    </xf>
    <xf numFmtId="0" fontId="3" fillId="3" borderId="7" xfId="0" applyFont="1" applyFill="1" applyBorder="1" applyAlignment="1" applyProtection="1">
      <alignment horizontal="center" vertical="center" wrapText="1"/>
      <protection locked="0"/>
    </xf>
    <xf numFmtId="0" fontId="3" fillId="3" borderId="8" xfId="0" applyFont="1" applyFill="1" applyBorder="1" applyAlignment="1" applyProtection="1">
      <alignment horizontal="center" vertical="center" wrapText="1"/>
      <protection locked="0"/>
    </xf>
    <xf numFmtId="0" fontId="2" fillId="6" borderId="9" xfId="0" applyFont="1" applyFill="1" applyBorder="1" applyProtection="1">
      <protection locked="0"/>
    </xf>
    <xf numFmtId="0" fontId="1" fillId="6" borderId="10" xfId="0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2" fillId="6" borderId="1" xfId="0" applyFont="1" applyFill="1" applyBorder="1" applyProtection="1">
      <protection locked="0"/>
    </xf>
    <xf numFmtId="0" fontId="1" fillId="6" borderId="1" xfId="0" applyFont="1" applyFill="1" applyBorder="1" applyProtection="1">
      <protection locked="0"/>
    </xf>
    <xf numFmtId="0" fontId="2" fillId="4" borderId="1" xfId="0" applyFont="1" applyFill="1" applyBorder="1" applyProtection="1">
      <protection locked="0"/>
    </xf>
    <xf numFmtId="0" fontId="1" fillId="4" borderId="1" xfId="0" applyFont="1" applyFill="1" applyBorder="1" applyProtection="1">
      <protection locked="0"/>
    </xf>
    <xf numFmtId="0" fontId="2" fillId="5" borderId="1" xfId="0" applyFont="1" applyFill="1" applyBorder="1" applyProtection="1">
      <protection locked="0"/>
    </xf>
    <xf numFmtId="0" fontId="1" fillId="5" borderId="1" xfId="0" applyFont="1" applyFill="1" applyBorder="1" applyProtection="1">
      <protection locked="0"/>
    </xf>
    <xf numFmtId="0" fontId="2" fillId="4" borderId="2" xfId="0" applyFont="1" applyFill="1" applyBorder="1" applyProtection="1">
      <protection locked="0"/>
    </xf>
    <xf numFmtId="0" fontId="1" fillId="4" borderId="2" xfId="0" applyFon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378619</xdr:colOff>
      <xdr:row>0</xdr:row>
      <xdr:rowOff>60613</xdr:rowOff>
    </xdr:from>
    <xdr:to>
      <xdr:col>9</xdr:col>
      <xdr:colOff>388769</xdr:colOff>
      <xdr:row>16</xdr:row>
      <xdr:rowOff>99663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" r="4000"/>
        <a:stretch/>
      </xdr:blipFill>
      <xdr:spPr>
        <a:xfrm>
          <a:off x="6450807" y="60613"/>
          <a:ext cx="1847114" cy="5066889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oneCellAnchor>
    <xdr:from>
      <xdr:col>10</xdr:col>
      <xdr:colOff>284822</xdr:colOff>
      <xdr:row>0</xdr:row>
      <xdr:rowOff>95095</xdr:rowOff>
    </xdr:from>
    <xdr:ext cx="3419476" cy="6073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8806295" y="95095"/>
              <a:ext cx="3419476" cy="6073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 algn="r" rtl="1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𝑋</m:t>
                    </m:r>
                    <m:r>
                      <a:rPr lang="en-US" sz="1600" b="0" i="1" baseline="-25000">
                        <a:latin typeface="Cambria Math" panose="02040503050406030204" pitchFamily="18" charset="0"/>
                      </a:rPr>
                      <m:t>𝑏</m:t>
                    </m:r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0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003</m:t>
                        </m:r>
                      </m:num>
                      <m:den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0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003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+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𝜀</m:t>
                        </m:r>
                        <m:r>
                          <a:rPr lang="en-US" sz="1600" b="0" i="1" baseline="-2500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𝑦</m:t>
                        </m:r>
                      </m:den>
                    </m:f>
                    <m:r>
                      <a:rPr lang="en-US" sz="16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r>
                      <a:rPr lang="en-US" sz="16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𝑑</m:t>
                    </m:r>
                    <m:r>
                      <a:rPr lang="en-US" sz="16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→</m:t>
                    </m:r>
                    <m:sSub>
                      <m:sSubPr>
                        <m:ctrlP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𝑎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𝑏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n-US" sz="16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𝛽</m:t>
                    </m:r>
                    <m:r>
                      <a:rPr lang="en-US" sz="16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</m:t>
                    </m:r>
                    <m:sSub>
                      <m:sSubPr>
                        <m:ctrlP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𝑏</m:t>
                        </m:r>
                      </m:sub>
                    </m:sSub>
                  </m:oMath>
                </m:oMathPara>
              </a14:m>
              <a:endParaRPr lang="en-US" sz="1600" baseline="-2500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8806295" y="95095"/>
              <a:ext cx="3419476" cy="6073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 algn="r" rtl="1"/>
              <a:r>
                <a:rPr lang="en-US" sz="1600" b="0" i="0">
                  <a:latin typeface="Cambria Math" panose="02040503050406030204" pitchFamily="18" charset="0"/>
                </a:rPr>
                <a:t>𝑋</a:t>
              </a:r>
              <a:r>
                <a:rPr lang="en-US" sz="1600" b="0" i="0" baseline="-25000">
                  <a:latin typeface="Cambria Math" panose="02040503050406030204" pitchFamily="18" charset="0"/>
                </a:rPr>
                <a:t>𝑏</a:t>
              </a:r>
              <a:r>
                <a:rPr lang="en-US" sz="1600" b="0" i="0">
                  <a:latin typeface="Cambria Math" panose="02040503050406030204" pitchFamily="18" charset="0"/>
                </a:rPr>
                <a:t>=</a:t>
              </a:r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0.003/(0.003+𝜀</a:t>
              </a:r>
              <a:r>
                <a:rPr lang="en-US" sz="1600" b="0" i="0" baseline="-25000">
                  <a:latin typeface="Cambria Math" panose="02040503050406030204" pitchFamily="18" charset="0"/>
                  <a:ea typeface="Cambria Math" panose="02040503050406030204" pitchFamily="18" charset="0"/>
                </a:rPr>
                <a:t>𝑦)</a:t>
              </a:r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×𝑑→𝑎_𝑏=𝛽.𝑋_𝑏</a:t>
              </a:r>
              <a:endParaRPr lang="en-US" sz="1600" baseline="-25000"/>
            </a:p>
          </xdr:txBody>
        </xdr:sp>
      </mc:Fallback>
    </mc:AlternateContent>
    <xdr:clientData/>
  </xdr:oneCellAnchor>
  <xdr:oneCellAnchor>
    <xdr:from>
      <xdr:col>9</xdr:col>
      <xdr:colOff>215642</xdr:colOff>
      <xdr:row>1</xdr:row>
      <xdr:rowOff>200025</xdr:rowOff>
    </xdr:from>
    <xdr:ext cx="3091600" cy="6045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8111867" y="609600"/>
              <a:ext cx="3091600" cy="6045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 algn="r" rtl="1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𝑋</m:t>
                    </m:r>
                    <m:r>
                      <a:rPr lang="en-US" sz="16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𝑓</m:t>
                            </m:r>
                          </m:e>
                          <m:sub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𝑦</m:t>
                            </m:r>
                          </m:sub>
                        </m:sSub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𝐴𝑠</m:t>
                        </m:r>
                      </m:num>
                      <m:den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𝛼</m:t>
                        </m:r>
                        <m:r>
                          <a:rPr lang="en-US" sz="1600" b="0" i="1" baseline="-2500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0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𝛽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sSub>
                          <m:sSubPr>
                            <m:ctrlP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𝑓</m:t>
                            </m:r>
                          </m:e>
                          <m:sub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𝑐</m:t>
                            </m:r>
                          </m:sub>
                        </m:sSub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𝑏</m:t>
                        </m:r>
                      </m:den>
                    </m:f>
                  </m:oMath>
                </m:oMathPara>
              </a14:m>
              <a:endParaRPr lang="en-US" sz="1600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8111867" y="609600"/>
              <a:ext cx="3091600" cy="6045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 algn="r" rtl="1"/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𝑋=</a:t>
              </a:r>
              <a:r>
                <a:rPr lang="en-US" sz="1600" b="0" i="0">
                  <a:latin typeface="Cambria Math" panose="02040503050406030204" pitchFamily="18" charset="0"/>
                </a:rPr>
                <a:t>(</a:t>
              </a:r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𝑓_𝑦.𝐴𝑠)/(𝛼</a:t>
              </a:r>
              <a:r>
                <a:rPr lang="en-US" sz="1600" b="0" i="0" baseline="-25000">
                  <a:latin typeface="Cambria Math" panose="02040503050406030204" pitchFamily="18" charset="0"/>
                  <a:ea typeface="Cambria Math" panose="02040503050406030204" pitchFamily="18" charset="0"/>
                </a:rPr>
                <a:t>0</a:t>
              </a:r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.𝛽.𝑓_𝑐.𝑏)</a:t>
              </a:r>
              <a:endParaRPr lang="en-US" sz="1600"/>
            </a:p>
          </xdr:txBody>
        </xdr:sp>
      </mc:Fallback>
    </mc:AlternateContent>
    <xdr:clientData/>
  </xdr:oneCellAnchor>
  <xdr:oneCellAnchor>
    <xdr:from>
      <xdr:col>10</xdr:col>
      <xdr:colOff>52791</xdr:colOff>
      <xdr:row>2</xdr:row>
      <xdr:rowOff>147328</xdr:rowOff>
    </xdr:from>
    <xdr:ext cx="2743749" cy="6073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8558616" y="1252228"/>
              <a:ext cx="2743749" cy="6073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 algn="r" rtl="1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𝑋</m:t>
                    </m:r>
                    <m:r>
                      <a:rPr lang="en-US" sz="1600" b="0" i="1" baseline="-25000">
                        <a:latin typeface="Cambria Math" panose="02040503050406030204" pitchFamily="18" charset="0"/>
                      </a:rPr>
                      <m:t>𝑚𝑎𝑥</m:t>
                    </m:r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0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003</m:t>
                        </m:r>
                      </m:num>
                      <m:den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0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006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+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𝜀</m:t>
                        </m:r>
                        <m:r>
                          <a:rPr lang="en-US" sz="1600" b="0" i="1" baseline="-2500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𝑦</m:t>
                        </m:r>
                      </m:den>
                    </m:f>
                    <m:r>
                      <a:rPr lang="en-US" sz="16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r>
                      <a:rPr lang="en-US" sz="16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𝑑</m:t>
                    </m:r>
                  </m:oMath>
                </m:oMathPara>
              </a14:m>
              <a:endParaRPr lang="en-US" sz="1600" baseline="-250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8558616" y="1252228"/>
              <a:ext cx="2743749" cy="6073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 algn="r" rtl="1"/>
              <a:r>
                <a:rPr lang="en-US" sz="1600" b="0" i="0">
                  <a:latin typeface="Cambria Math" panose="02040503050406030204" pitchFamily="18" charset="0"/>
                </a:rPr>
                <a:t>𝑋</a:t>
              </a:r>
              <a:r>
                <a:rPr lang="en-US" sz="1600" b="0" i="0" baseline="-25000">
                  <a:latin typeface="Cambria Math" panose="02040503050406030204" pitchFamily="18" charset="0"/>
                </a:rPr>
                <a:t>𝑚𝑎𝑥</a:t>
              </a:r>
              <a:r>
                <a:rPr lang="en-US" sz="1600" b="0" i="0">
                  <a:latin typeface="Cambria Math" panose="02040503050406030204" pitchFamily="18" charset="0"/>
                </a:rPr>
                <a:t>=</a:t>
              </a:r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0.003/(0.006+𝜀</a:t>
              </a:r>
              <a:r>
                <a:rPr lang="en-US" sz="1600" b="0" i="0" baseline="-25000">
                  <a:latin typeface="Cambria Math" panose="02040503050406030204" pitchFamily="18" charset="0"/>
                  <a:ea typeface="Cambria Math" panose="02040503050406030204" pitchFamily="18" charset="0"/>
                </a:rPr>
                <a:t>𝑦)</a:t>
              </a:r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×𝑑</a:t>
              </a:r>
              <a:endParaRPr lang="en-US" sz="1600" baseline="-25000"/>
            </a:p>
          </xdr:txBody>
        </xdr:sp>
      </mc:Fallback>
    </mc:AlternateContent>
    <xdr:clientData/>
  </xdr:oneCellAnchor>
  <xdr:twoCellAnchor>
    <xdr:from>
      <xdr:col>10</xdr:col>
      <xdr:colOff>124164</xdr:colOff>
      <xdr:row>0</xdr:row>
      <xdr:rowOff>32997</xdr:rowOff>
    </xdr:from>
    <xdr:to>
      <xdr:col>15</xdr:col>
      <xdr:colOff>590549</xdr:colOff>
      <xdr:row>4</xdr:row>
      <xdr:rowOff>152400</xdr:rowOff>
    </xdr:to>
    <xdr:sp macro="" textlink="">
      <xdr:nvSpPr>
        <xdr:cNvPr id="6" name="Rounded Rectangle 5"/>
        <xdr:cNvSpPr/>
      </xdr:nvSpPr>
      <xdr:spPr>
        <a:xfrm>
          <a:off x="8629989" y="32997"/>
          <a:ext cx="3514385" cy="1814853"/>
        </a:xfrm>
        <a:prstGeom prst="round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23"/>
  <sheetViews>
    <sheetView tabSelected="1" zoomScaleNormal="100" workbookViewId="0">
      <selection activeCell="C18" sqref="C18"/>
    </sheetView>
  </sheetViews>
  <sheetFormatPr defaultRowHeight="15" x14ac:dyDescent="0.25"/>
  <cols>
    <col min="1" max="1" width="64" style="1" bestFit="1" customWidth="1"/>
    <col min="2" max="2" width="12.85546875" style="1" bestFit="1" customWidth="1"/>
    <col min="3" max="3" width="14.140625" style="1" customWidth="1"/>
    <col min="4" max="5" width="9.140625" style="1"/>
    <col min="6" max="8" width="0" style="1" hidden="1" customWidth="1"/>
    <col min="9" max="16384" width="9.140625" style="1"/>
  </cols>
  <sheetData>
    <row r="1" spans="1:16" ht="32.25" customHeight="1" thickBot="1" x14ac:dyDescent="0.3">
      <c r="A1" s="14" t="s">
        <v>15</v>
      </c>
      <c r="B1" s="15"/>
      <c r="C1" s="16"/>
      <c r="J1" s="13"/>
      <c r="K1" s="13"/>
      <c r="L1" s="13"/>
      <c r="M1" s="13"/>
      <c r="N1" s="13"/>
      <c r="O1" s="13"/>
      <c r="P1" s="13"/>
    </row>
    <row r="2" spans="1:16" ht="54.75" customHeight="1" thickBot="1" x14ac:dyDescent="0.3">
      <c r="A2" s="17" t="s">
        <v>42</v>
      </c>
      <c r="B2" s="18"/>
      <c r="C2" s="19"/>
      <c r="J2" s="13"/>
      <c r="K2" s="13"/>
      <c r="L2" s="13"/>
      <c r="M2" s="13"/>
      <c r="N2" s="13"/>
      <c r="O2" s="13"/>
      <c r="P2" s="13"/>
    </row>
    <row r="3" spans="1:16" ht="22.5" x14ac:dyDescent="0.45">
      <c r="A3" s="20" t="s">
        <v>2</v>
      </c>
      <c r="B3" s="21" t="s">
        <v>41</v>
      </c>
      <c r="C3" s="4">
        <v>25</v>
      </c>
      <c r="F3" s="9">
        <f>0.85-((0.05/7)*(C3-28))</f>
        <v>0.87142857142857144</v>
      </c>
      <c r="H3" s="9">
        <f>0.85-((0.022/7)*(C3-55))</f>
        <v>0.94428571428571428</v>
      </c>
      <c r="J3" s="13"/>
      <c r="K3" s="13"/>
      <c r="L3" s="13"/>
      <c r="M3" s="13"/>
      <c r="N3" s="13"/>
      <c r="O3" s="13"/>
      <c r="P3" s="13"/>
    </row>
    <row r="4" spans="1:16" ht="21" x14ac:dyDescent="0.45">
      <c r="A4" s="22" t="s">
        <v>11</v>
      </c>
      <c r="B4" s="23" t="s">
        <v>13</v>
      </c>
      <c r="C4" s="2">
        <f>IF(AND(C3&gt;=17,C3&lt;=28),0.85,IF(C3&gt;28,MAX(F3,0.65)))</f>
        <v>0.85</v>
      </c>
      <c r="J4" s="13"/>
      <c r="K4" s="13"/>
      <c r="L4" s="13"/>
      <c r="M4" s="13"/>
      <c r="N4" s="13"/>
      <c r="O4" s="13"/>
      <c r="P4" s="13"/>
    </row>
    <row r="5" spans="1:16" ht="22.5" x14ac:dyDescent="0.45">
      <c r="A5" s="22" t="s">
        <v>12</v>
      </c>
      <c r="B5" s="23" t="s">
        <v>38</v>
      </c>
      <c r="C5" s="2">
        <f>IF(C3&lt;=55,0.85,IF(C3&gt;55,MAX(H3,0.7)))</f>
        <v>0.85</v>
      </c>
    </row>
    <row r="6" spans="1:16" ht="22.5" x14ac:dyDescent="0.45">
      <c r="A6" s="24" t="s">
        <v>3</v>
      </c>
      <c r="B6" s="25" t="s">
        <v>39</v>
      </c>
      <c r="C6" s="3">
        <v>300</v>
      </c>
    </row>
    <row r="7" spans="1:16" ht="22.5" x14ac:dyDescent="0.45">
      <c r="A7" s="24" t="s">
        <v>4</v>
      </c>
      <c r="B7" s="25" t="s">
        <v>40</v>
      </c>
      <c r="C7" s="3">
        <v>300</v>
      </c>
    </row>
    <row r="8" spans="1:16" ht="21" x14ac:dyDescent="0.45">
      <c r="A8" s="24" t="s">
        <v>5</v>
      </c>
      <c r="B8" s="25" t="s">
        <v>37</v>
      </c>
      <c r="C8" s="3">
        <v>400</v>
      </c>
    </row>
    <row r="9" spans="1:16" ht="21" x14ac:dyDescent="0.45">
      <c r="A9" s="24" t="s">
        <v>6</v>
      </c>
      <c r="B9" s="25" t="s">
        <v>1</v>
      </c>
      <c r="C9" s="3">
        <v>500</v>
      </c>
    </row>
    <row r="10" spans="1:16" ht="24" hidden="1" x14ac:dyDescent="0.55000000000000004">
      <c r="A10" s="26" t="s">
        <v>17</v>
      </c>
      <c r="B10" s="27" t="s">
        <v>23</v>
      </c>
      <c r="C10" s="5">
        <f>C7/200000</f>
        <v>1.5E-3</v>
      </c>
    </row>
    <row r="11" spans="1:16" ht="22.5" x14ac:dyDescent="0.45">
      <c r="A11" s="28" t="s">
        <v>18</v>
      </c>
      <c r="B11" s="29" t="s">
        <v>24</v>
      </c>
      <c r="C11" s="10">
        <f>(0.003/(0.003+C10))*C9</f>
        <v>333.33333333333331</v>
      </c>
    </row>
    <row r="12" spans="1:16" ht="22.5" x14ac:dyDescent="0.45">
      <c r="A12" s="28" t="s">
        <v>19</v>
      </c>
      <c r="B12" s="29" t="s">
        <v>25</v>
      </c>
      <c r="C12" s="10">
        <f>C11/C9</f>
        <v>0.66666666666666663</v>
      </c>
    </row>
    <row r="13" spans="1:16" ht="22.5" x14ac:dyDescent="0.45">
      <c r="A13" s="28" t="s">
        <v>20</v>
      </c>
      <c r="B13" s="29" t="s">
        <v>26</v>
      </c>
      <c r="C13" s="10">
        <f>C11*C4</f>
        <v>283.33333333333331</v>
      </c>
    </row>
    <row r="14" spans="1:16" ht="22.5" x14ac:dyDescent="0.45">
      <c r="A14" s="28" t="s">
        <v>28</v>
      </c>
      <c r="B14" s="29" t="s">
        <v>27</v>
      </c>
      <c r="C14" s="11">
        <f>(C3*C4*C5*C12)/C7</f>
        <v>4.0138888888888884E-2</v>
      </c>
    </row>
    <row r="15" spans="1:16" ht="22.5" x14ac:dyDescent="0.45">
      <c r="A15" s="28" t="s">
        <v>21</v>
      </c>
      <c r="B15" s="29" t="s">
        <v>29</v>
      </c>
      <c r="C15" s="12">
        <f>(0.003/(0.006+C10))*C9</f>
        <v>200</v>
      </c>
    </row>
    <row r="16" spans="1:16" ht="22.5" x14ac:dyDescent="0.45">
      <c r="A16" s="28" t="s">
        <v>22</v>
      </c>
      <c r="B16" s="29" t="s">
        <v>30</v>
      </c>
      <c r="C16" s="10">
        <f>C15/C9</f>
        <v>0.4</v>
      </c>
    </row>
    <row r="17" spans="1:3" ht="22.5" x14ac:dyDescent="0.45">
      <c r="A17" s="28" t="s">
        <v>32</v>
      </c>
      <c r="B17" s="29" t="s">
        <v>31</v>
      </c>
      <c r="C17" s="11">
        <f>(C3*C4*C5*C16)/C7</f>
        <v>2.4083333333333335E-2</v>
      </c>
    </row>
    <row r="18" spans="1:3" ht="22.5" x14ac:dyDescent="0.45">
      <c r="A18" s="28" t="s">
        <v>34</v>
      </c>
      <c r="B18" s="29" t="s">
        <v>33</v>
      </c>
      <c r="C18" s="11">
        <f>MAX((0.25*(C3)^0.5)/C7,(1.4/C7))</f>
        <v>4.6666666666666662E-3</v>
      </c>
    </row>
    <row r="19" spans="1:3" ht="21" x14ac:dyDescent="0.45">
      <c r="A19" s="28" t="s">
        <v>7</v>
      </c>
      <c r="B19" s="29" t="s">
        <v>0</v>
      </c>
      <c r="C19" s="6">
        <f>(C6*C7)/(C5*C3*C8)</f>
        <v>10.588235294117647</v>
      </c>
    </row>
    <row r="20" spans="1:3" ht="21" x14ac:dyDescent="0.45">
      <c r="A20" s="28" t="s">
        <v>8</v>
      </c>
      <c r="B20" s="29" t="s">
        <v>16</v>
      </c>
      <c r="C20" s="6">
        <f>C19/C4</f>
        <v>12.456747404844291</v>
      </c>
    </row>
    <row r="21" spans="1:3" ht="22.5" x14ac:dyDescent="0.45">
      <c r="A21" s="26" t="s">
        <v>9</v>
      </c>
      <c r="B21" s="27" t="s">
        <v>35</v>
      </c>
      <c r="C21" s="7">
        <f>(C6*C7)*(C9-(0.5*C19))/(10^6)</f>
        <v>44.523529411764706</v>
      </c>
    </row>
    <row r="22" spans="1:3" ht="23.25" thickBot="1" x14ac:dyDescent="0.5">
      <c r="A22" s="30" t="s">
        <v>10</v>
      </c>
      <c r="B22" s="31" t="s">
        <v>36</v>
      </c>
      <c r="C22" s="8">
        <f>0.9*C21</f>
        <v>40.071176470588235</v>
      </c>
    </row>
    <row r="23" spans="1:3" x14ac:dyDescent="0.25">
      <c r="C23" s="1" t="s">
        <v>14</v>
      </c>
    </row>
  </sheetData>
  <sheetProtection algorithmName="SHA-512" hashValue="F+LwoXfx8v4CQLRMSMslmy5B5StR2AATp/x/CmZSSxiNVAcemGeAfFo4b1GQHFFSXDC/30Zow1N1YEBPdphsvQ==" saltValue="Zd9GK5D8JaHb4HqPagOXvg==" spinCount="100000" sheet="1" objects="1" scenarios="1"/>
  <mergeCells count="3">
    <mergeCell ref="A2:C2"/>
    <mergeCell ref="A1:C1"/>
    <mergeCell ref="J1:P4"/>
  </mergeCells>
  <pageMargins left="0.7" right="0.7" top="0.75" bottom="0.75" header="0.3" footer="0.3"/>
  <pageSetup paperSize="9" orientation="portrait" r:id="rId1"/>
  <ignoredErrors>
    <ignoredError sqref="C14 C10:C13 C15:C18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محاسبه خمش و m,C,a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2026-06-02T06:19:48Z</dcterms:modified>
</cp:coreProperties>
</file>