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 activeTab="1"/>
  </bookViews>
  <sheets>
    <sheet name="Sheet1" sheetId="9" r:id="rId1"/>
    <sheet name="کنترل درصد نسبی" sheetId="1" r:id="rId2"/>
    <sheet name="مرکز جرم و مرکز سختی" sheetId="5" r:id="rId3"/>
    <sheet name="کنترل بازشو" sheetId="7" r:id="rId4"/>
  </sheets>
  <definedNames>
    <definedName name="_xlnm.Print_Area" localSheetId="2">'مرکز جرم و مرکز سختی'!$A$1:$G$71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7" l="1"/>
  <c r="P42" i="7"/>
  <c r="A46" i="7" s="1"/>
  <c r="P35" i="7"/>
  <c r="A38" i="7" s="1"/>
  <c r="A30" i="7"/>
  <c r="A25" i="7"/>
  <c r="A19" i="7"/>
  <c r="A18" i="7"/>
  <c r="A20" i="7" s="1"/>
  <c r="A11" i="7"/>
  <c r="I6" i="7"/>
  <c r="G6" i="7"/>
  <c r="E6" i="7"/>
  <c r="C6" i="7"/>
  <c r="A10" i="7" s="1"/>
  <c r="A6" i="7"/>
  <c r="A2" i="7"/>
  <c r="A12" i="7" l="1"/>
  <c r="E59" i="5" l="1"/>
  <c r="G59" i="5" s="1"/>
  <c r="E58" i="5"/>
  <c r="G58" i="5" s="1"/>
  <c r="E57" i="5"/>
  <c r="G57" i="5" s="1"/>
  <c r="E56" i="5"/>
  <c r="G56" i="5" s="1"/>
  <c r="E55" i="5"/>
  <c r="G55" i="5" s="1"/>
  <c r="E54" i="5"/>
  <c r="G54" i="5" s="1"/>
  <c r="E53" i="5"/>
  <c r="G53" i="5" s="1"/>
  <c r="E52" i="5"/>
  <c r="G52" i="5" s="1"/>
  <c r="E51" i="5"/>
  <c r="G51" i="5" s="1"/>
  <c r="E50" i="5"/>
  <c r="G50" i="5" s="1"/>
  <c r="E49" i="5"/>
  <c r="G49" i="5" s="1"/>
  <c r="E48" i="5"/>
  <c r="G48" i="5" s="1"/>
  <c r="E47" i="5"/>
  <c r="G47" i="5" s="1"/>
  <c r="E46" i="5"/>
  <c r="G46" i="5" s="1"/>
  <c r="E45" i="5"/>
  <c r="G45" i="5" s="1"/>
  <c r="E44" i="5"/>
  <c r="G44" i="5" s="1"/>
  <c r="E43" i="5"/>
  <c r="G43" i="5" s="1"/>
  <c r="E42" i="5"/>
  <c r="G42" i="5" s="1"/>
  <c r="E41" i="5"/>
  <c r="G41" i="5" s="1"/>
  <c r="E40" i="5"/>
  <c r="E12" i="5"/>
  <c r="G12" i="5" s="1"/>
  <c r="E13" i="5"/>
  <c r="G13" i="5" s="1"/>
  <c r="E14" i="5"/>
  <c r="G14" i="5" s="1"/>
  <c r="E15" i="5"/>
  <c r="G15" i="5" s="1"/>
  <c r="E16" i="5"/>
  <c r="G16" i="5" s="1"/>
  <c r="E17" i="5"/>
  <c r="G17" i="5" s="1"/>
  <c r="E18" i="5"/>
  <c r="G18" i="5" s="1"/>
  <c r="E19" i="5"/>
  <c r="G19" i="5" s="1"/>
  <c r="E20" i="5"/>
  <c r="G20" i="5" s="1"/>
  <c r="E21" i="5"/>
  <c r="G21" i="5" s="1"/>
  <c r="E22" i="5"/>
  <c r="G22" i="5" s="1"/>
  <c r="E23" i="5"/>
  <c r="G23" i="5" s="1"/>
  <c r="E24" i="5"/>
  <c r="G24" i="5" s="1"/>
  <c r="E11" i="5"/>
  <c r="E60" i="5" l="1"/>
  <c r="G40" i="5"/>
  <c r="G60" i="5" s="1"/>
  <c r="E61" i="5" s="1"/>
  <c r="E63" i="5" s="1"/>
  <c r="E65" i="5" s="1"/>
  <c r="E25" i="5"/>
  <c r="G11" i="5"/>
  <c r="G25" i="5" s="1"/>
  <c r="E67" i="5" l="1"/>
  <c r="E70" i="5" s="1"/>
  <c r="A71" i="5" s="1"/>
  <c r="A66" i="5"/>
  <c r="E26" i="5"/>
  <c r="E28" i="5" s="1"/>
  <c r="E30" i="5" s="1"/>
  <c r="A31" i="5" s="1"/>
  <c r="E32" i="5" l="1"/>
  <c r="E35" i="5" s="1"/>
  <c r="A36" i="5" s="1"/>
  <c r="G4" i="1" l="1"/>
  <c r="G5" i="1"/>
  <c r="G6" i="1"/>
  <c r="G7" i="1"/>
  <c r="G8" i="1"/>
  <c r="G9" i="1"/>
  <c r="G10" i="1"/>
  <c r="G11" i="1"/>
  <c r="G12" i="1"/>
  <c r="G13" i="1"/>
  <c r="G14" i="1"/>
  <c r="G15" i="1"/>
  <c r="G3" i="1"/>
  <c r="I4" i="1"/>
  <c r="I5" i="1"/>
  <c r="I6" i="1"/>
  <c r="I7" i="1"/>
  <c r="I8" i="1"/>
  <c r="I9" i="1"/>
  <c r="I10" i="1"/>
  <c r="I11" i="1"/>
  <c r="I12" i="1"/>
  <c r="I13" i="1"/>
  <c r="I14" i="1"/>
  <c r="I15" i="1"/>
  <c r="I3" i="1"/>
  <c r="I16" i="1" l="1"/>
  <c r="J3" i="1" s="1"/>
</calcChain>
</file>

<file path=xl/sharedStrings.xml><?xml version="1.0" encoding="utf-8"?>
<sst xmlns="http://schemas.openxmlformats.org/spreadsheetml/2006/main" count="85" uniqueCount="72">
  <si>
    <t>ردیف</t>
  </si>
  <si>
    <t>جهت دیوار</t>
  </si>
  <si>
    <t xml:space="preserve">درصد دیوار نسبی طبق آیین نامه </t>
  </si>
  <si>
    <t xml:space="preserve">کنترل </t>
  </si>
  <si>
    <t>نتیجه</t>
  </si>
  <si>
    <t>X</t>
  </si>
  <si>
    <t>مجموع دیوارهای نسبی در جهت مورد نظر</t>
  </si>
  <si>
    <t>طول دیوار (متر)</t>
  </si>
  <si>
    <t>ضخامت دیوار(متر)</t>
  </si>
  <si>
    <t>طول باز شو(متر)</t>
  </si>
  <si>
    <t>مساحت دیوار(متر مربع)</t>
  </si>
  <si>
    <t>مساحت پلان(متر مربع)</t>
  </si>
  <si>
    <t>کنترل دیوار نسبی طبق مبحث هشتم ویرایش 1398</t>
  </si>
  <si>
    <t>توضیح: فقط سلول های آبی توسط کاربر وارد شوند</t>
  </si>
  <si>
    <t>نام دیوار</t>
  </si>
  <si>
    <t>محاسبه مرکز سختی سازه بنایی</t>
  </si>
  <si>
    <t>Ax.Yi</t>
  </si>
  <si>
    <t>دیوارهای راستای X</t>
  </si>
  <si>
    <t>طول دیوار متر</t>
  </si>
  <si>
    <t>ضخامت دیوار متر</t>
  </si>
  <si>
    <t>Yi(m)</t>
  </si>
  <si>
    <t>مساحت دیوارAx (m2)</t>
  </si>
  <si>
    <t>مجموع</t>
  </si>
  <si>
    <t>مرکز سختی (YR)</t>
  </si>
  <si>
    <t>مرکز جرم (YM)</t>
  </si>
  <si>
    <t>Ly(m)</t>
  </si>
  <si>
    <t>ey/Ly</t>
  </si>
  <si>
    <t>دیوارهای راستای Y</t>
  </si>
  <si>
    <t>مساحت دیوارAy (m2)</t>
  </si>
  <si>
    <t>Xi(m)</t>
  </si>
  <si>
    <t>Ay.Xi</t>
  </si>
  <si>
    <t>مرکز سختی (XR)</t>
  </si>
  <si>
    <t>مرکز جرم (XM)</t>
  </si>
  <si>
    <t>ex</t>
  </si>
  <si>
    <t>Lx(m)</t>
  </si>
  <si>
    <t>ex/Lx</t>
  </si>
  <si>
    <t>سلولهای سبز توسط کاربر وارد شوند.</t>
  </si>
  <si>
    <t>H1</t>
  </si>
  <si>
    <t>L1</t>
  </si>
  <si>
    <t>H2</t>
  </si>
  <si>
    <t>L2</t>
  </si>
  <si>
    <t>H3</t>
  </si>
  <si>
    <t>L3</t>
  </si>
  <si>
    <t>H4</t>
  </si>
  <si>
    <t>L4</t>
  </si>
  <si>
    <t>H5</t>
  </si>
  <si>
    <t>L5</t>
  </si>
  <si>
    <t>کنترل شرط :</t>
  </si>
  <si>
    <t>فاصله اولین بازشو از کنار دیوار</t>
  </si>
  <si>
    <t>ارتفاع اولین بازشو از کنار دیوار</t>
  </si>
  <si>
    <t>2/3h</t>
  </si>
  <si>
    <t xml:space="preserve">فاصله بین دو  بازشو </t>
  </si>
  <si>
    <t>طول بازشو در یکطرف</t>
  </si>
  <si>
    <t>2/3hmin</t>
  </si>
  <si>
    <t>طول بازشو در طرف دیگر</t>
  </si>
  <si>
    <t>1/6(L+L2)</t>
  </si>
  <si>
    <t xml:space="preserve"> کوتاهترین ارتفاع  بازشو </t>
  </si>
  <si>
    <t>فاصله بین دو بازشو</t>
  </si>
  <si>
    <t>ابعاد دیوار(بر حسب متر وارد شوند)</t>
  </si>
  <si>
    <t>ابعاد بازشو(بر حسب متر وارد شوند)</t>
  </si>
  <si>
    <t>اختلاف بین مرکز سطح و مرکز جرم ey(m)</t>
  </si>
  <si>
    <t>مقدار درصد نسبی موجود درامتداد X %</t>
  </si>
  <si>
    <t>حداقل درصد دیوار نسبی در امتداد X %</t>
  </si>
  <si>
    <t>مقدار افزایش یافته دیوار نسبی  %</t>
  </si>
  <si>
    <t>مقدار درصد نسبی موجود درامتداد Y %</t>
  </si>
  <si>
    <t>حداقل درصد دیوار نسبی در امتداد Y %</t>
  </si>
  <si>
    <t>بنام خدا</t>
  </si>
  <si>
    <t>فایل مربوطه درصد دیوار نسبی ، محاسبات مربوط به مرکز سختی و همچنین کنترل ضوابط مربوطه به بازشوها مطابق با مبحث هشتم مقررات ملی ویرایش 1398 تهیه و تنظیم گردیده است</t>
  </si>
  <si>
    <t>تهیه و تنظیم :</t>
  </si>
  <si>
    <t>رسول چلنگر</t>
  </si>
  <si>
    <t>عضو نظام مهندسی و دارای پروانه محاسبات-نظارت و اجرا</t>
  </si>
  <si>
    <t>rasoul.chalangar69@gmail.com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</si>
</sst>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6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8"/>
      <color theme="1"/>
      <name val="B Titr"/>
      <charset val="178"/>
    </font>
    <font>
      <b/>
      <sz val="18"/>
      <color theme="1"/>
      <name val="Cambria"/>
      <family val="1"/>
    </font>
    <font>
      <b/>
      <sz val="48"/>
      <color theme="1"/>
      <name val="Adobe Arabic"/>
      <family val="1"/>
    </font>
    <font>
      <sz val="16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8"/>
      <color theme="0"/>
      <name val="B Titr"/>
      <charset val="178"/>
    </font>
    <font>
      <sz val="14"/>
      <color theme="1"/>
      <name val="B Titr"/>
      <charset val="178"/>
    </font>
    <font>
      <sz val="18"/>
      <color theme="1"/>
      <name val="Calibri"/>
      <family val="2"/>
      <scheme val="minor"/>
    </font>
    <font>
      <sz val="12"/>
      <color theme="1"/>
      <name val="B Titr"/>
      <charset val="178"/>
    </font>
    <font>
      <sz val="10"/>
      <color theme="1"/>
      <name val="B Titr"/>
      <charset val="178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B Titr"/>
      <charset val="178"/>
    </font>
    <font>
      <sz val="16"/>
      <color theme="0"/>
      <name val="B Titr"/>
      <charset val="178"/>
    </font>
    <font>
      <sz val="14"/>
      <color theme="1"/>
      <name val="Cam"/>
    </font>
    <font>
      <sz val="14"/>
      <color theme="1"/>
      <name val="Cambria 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1"/>
      <name val="B Titr"/>
      <charset val="178"/>
    </font>
    <font>
      <b/>
      <i/>
      <sz val="14"/>
      <color theme="1"/>
      <name val="Cambria"/>
      <family val="1"/>
    </font>
    <font>
      <sz val="14"/>
      <name val="Cam"/>
    </font>
    <font>
      <sz val="9"/>
      <color theme="1"/>
      <name val="B Titr"/>
      <charset val="178"/>
    </font>
    <font>
      <sz val="26"/>
      <color theme="1"/>
      <name val="B Titr"/>
      <charset val="178"/>
    </font>
    <font>
      <sz val="16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1" xfId="0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textRotation="90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2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9" borderId="34" xfId="0" applyFont="1" applyFill="1" applyBorder="1" applyAlignment="1" applyProtection="1">
      <alignment horizontal="center" vertical="center"/>
      <protection locked="0"/>
    </xf>
    <xf numFmtId="0" fontId="21" fillId="9" borderId="35" xfId="0" applyFont="1" applyFill="1" applyBorder="1" applyAlignment="1" applyProtection="1">
      <alignment horizontal="center" vertical="center"/>
      <protection locked="0"/>
    </xf>
    <xf numFmtId="0" fontId="21" fillId="2" borderId="36" xfId="0" applyFont="1" applyFill="1" applyBorder="1" applyAlignment="1" applyProtection="1">
      <alignment horizontal="center" vertical="center"/>
      <protection locked="0"/>
    </xf>
    <xf numFmtId="0" fontId="21" fillId="2" borderId="37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textRotation="90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hidden="1"/>
    </xf>
    <xf numFmtId="0" fontId="15" fillId="7" borderId="2" xfId="0" applyFont="1" applyFill="1" applyBorder="1" applyAlignment="1" applyProtection="1">
      <alignment horizontal="center" vertical="center"/>
      <protection hidden="1"/>
    </xf>
    <xf numFmtId="0" fontId="15" fillId="7" borderId="3" xfId="0" applyFont="1" applyFill="1" applyBorder="1" applyAlignment="1" applyProtection="1">
      <alignment horizontal="center" vertical="center"/>
      <protection hidden="1"/>
    </xf>
    <xf numFmtId="0" fontId="15" fillId="7" borderId="4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164" fontId="13" fillId="0" borderId="1" xfId="0" applyNumberFormat="1" applyFont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0" fontId="22" fillId="10" borderId="1" xfId="0" applyFont="1" applyFill="1" applyBorder="1" applyAlignment="1" applyProtection="1">
      <alignment horizontal="center" vertical="center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hidden="1"/>
    </xf>
    <xf numFmtId="0" fontId="15" fillId="7" borderId="7" xfId="0" applyFont="1" applyFill="1" applyBorder="1" applyAlignment="1" applyProtection="1">
      <alignment horizontal="center" vertical="center" wrapText="1"/>
      <protection hidden="1"/>
    </xf>
    <xf numFmtId="0" fontId="15" fillId="7" borderId="8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 vertical="center" wrapText="1"/>
      <protection hidden="1"/>
    </xf>
    <xf numFmtId="0" fontId="20" fillId="0" borderId="29" xfId="0" applyFont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right" vertical="center"/>
      <protection locked="0"/>
    </xf>
    <xf numFmtId="0" fontId="14" fillId="0" borderId="3" xfId="0" applyFont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4" fillId="8" borderId="23" xfId="0" applyFont="1" applyFill="1" applyBorder="1" applyAlignment="1" applyProtection="1">
      <alignment horizontal="center" vertical="center"/>
      <protection locked="0"/>
    </xf>
    <xf numFmtId="0" fontId="14" fillId="8" borderId="5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8" borderId="16" xfId="0" applyFont="1" applyFill="1" applyBorder="1" applyAlignment="1" applyProtection="1">
      <alignment horizontal="right" vertical="center"/>
      <protection locked="0"/>
    </xf>
    <xf numFmtId="0" fontId="14" fillId="8" borderId="17" xfId="0" applyFont="1" applyFill="1" applyBorder="1" applyAlignment="1" applyProtection="1">
      <alignment horizontal="right" vertical="center"/>
      <protection locked="0"/>
    </xf>
    <xf numFmtId="0" fontId="14" fillId="8" borderId="20" xfId="0" applyFont="1" applyFill="1" applyBorder="1" applyAlignment="1" applyProtection="1">
      <alignment horizontal="right" vertical="center"/>
      <protection locked="0"/>
    </xf>
    <xf numFmtId="0" fontId="14" fillId="8" borderId="21" xfId="0" applyFont="1" applyFill="1" applyBorder="1" applyAlignment="1" applyProtection="1">
      <alignment horizontal="right" vertical="center"/>
      <protection locked="0"/>
    </xf>
    <xf numFmtId="0" fontId="14" fillId="8" borderId="23" xfId="0" applyFont="1" applyFill="1" applyBorder="1" applyAlignment="1" applyProtection="1">
      <alignment horizontal="right" vertical="center"/>
      <protection locked="0"/>
    </xf>
    <xf numFmtId="0" fontId="14" fillId="8" borderId="24" xfId="0" applyFont="1" applyFill="1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26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8" fillId="8" borderId="16" xfId="0" applyFont="1" applyFill="1" applyBorder="1" applyAlignment="1" applyProtection="1">
      <alignment horizontal="center" vertical="center"/>
      <protection locked="0"/>
    </xf>
    <xf numFmtId="0" fontId="8" fillId="8" borderId="17" xfId="0" applyFont="1" applyFill="1" applyBorder="1" applyAlignment="1" applyProtection="1">
      <alignment horizontal="center" vertical="center"/>
      <protection locked="0"/>
    </xf>
    <xf numFmtId="0" fontId="8" fillId="8" borderId="23" xfId="0" applyFont="1" applyFill="1" applyBorder="1" applyAlignment="1" applyProtection="1">
      <alignment horizontal="center" vertical="center"/>
      <protection locked="0"/>
    </xf>
    <xf numFmtId="0" fontId="8" fillId="8" borderId="24" xfId="0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right" vertical="center"/>
      <protection locked="0"/>
    </xf>
    <xf numFmtId="0" fontId="14" fillId="0" borderId="23" xfId="0" applyFont="1" applyBorder="1" applyAlignment="1" applyProtection="1">
      <alignment horizontal="right" vertical="center"/>
      <protection locked="0"/>
    </xf>
    <xf numFmtId="0" fontId="14" fillId="0" borderId="5" xfId="0" applyFont="1" applyBorder="1" applyAlignment="1" applyProtection="1">
      <alignment horizontal="right" vertical="center"/>
      <protection locked="0"/>
    </xf>
    <xf numFmtId="0" fontId="14" fillId="0" borderId="24" xfId="0" applyFont="1" applyBorder="1" applyAlignment="1" applyProtection="1">
      <alignment horizontal="right" vertical="center"/>
      <protection locked="0"/>
    </xf>
    <xf numFmtId="0" fontId="19" fillId="0" borderId="6" xfId="0" applyFont="1" applyBorder="1" applyAlignment="1" applyProtection="1">
      <alignment horizontal="right" vertical="center"/>
      <protection locked="0"/>
    </xf>
    <xf numFmtId="0" fontId="19" fillId="0" borderId="26" xfId="0" applyFont="1" applyBorder="1" applyAlignment="1" applyProtection="1">
      <alignment horizontal="right" vertical="center"/>
      <protection locked="0"/>
    </xf>
    <xf numFmtId="0" fontId="19" fillId="0" borderId="32" xfId="0" applyFont="1" applyBorder="1" applyAlignment="1" applyProtection="1">
      <alignment horizontal="right" vertical="center"/>
      <protection locked="0"/>
    </xf>
    <xf numFmtId="0" fontId="19" fillId="0" borderId="22" xfId="0" applyFont="1" applyBorder="1" applyAlignment="1" applyProtection="1">
      <alignment horizontal="right" vertical="center"/>
      <protection locked="0"/>
    </xf>
    <xf numFmtId="0" fontId="19" fillId="0" borderId="33" xfId="0" applyFont="1" applyBorder="1" applyAlignment="1" applyProtection="1">
      <alignment horizontal="right" vertical="center"/>
      <protection locked="0"/>
    </xf>
    <xf numFmtId="0" fontId="19" fillId="0" borderId="25" xfId="0" applyFont="1" applyBorder="1" applyAlignment="1" applyProtection="1">
      <alignment horizontal="right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right" vertical="center"/>
      <protection locked="0"/>
    </xf>
    <xf numFmtId="0" fontId="19" fillId="0" borderId="15" xfId="0" applyFont="1" applyBorder="1" applyAlignment="1" applyProtection="1">
      <alignment horizontal="right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4" fillId="8" borderId="0" xfId="0" applyFont="1" applyFill="1" applyBorder="1" applyAlignment="1" applyProtection="1">
      <alignment horizontal="right" vertical="center"/>
      <protection locked="0"/>
    </xf>
    <xf numFmtId="0" fontId="14" fillId="8" borderId="5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14" fillId="8" borderId="9" xfId="0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Alignment="1" applyProtection="1">
      <alignment horizontal="center" vertical="center"/>
      <protection locked="0"/>
    </xf>
    <xf numFmtId="0" fontId="14" fillId="8" borderId="11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14" fillId="8" borderId="27" xfId="0" applyFont="1" applyFill="1" applyBorder="1" applyAlignment="1" applyProtection="1">
      <alignment horizontal="center" vertical="center"/>
      <protection locked="0"/>
    </xf>
    <xf numFmtId="0" fontId="14" fillId="8" borderId="7" xfId="0" applyFont="1" applyFill="1" applyBorder="1" applyAlignment="1" applyProtection="1">
      <alignment horizontal="center" vertical="center"/>
      <protection locked="0"/>
    </xf>
    <xf numFmtId="0" fontId="14" fillId="8" borderId="3" xfId="0" applyFont="1" applyFill="1" applyBorder="1" applyAlignment="1" applyProtection="1">
      <alignment horizontal="center" vertical="center"/>
      <protection locked="0"/>
    </xf>
    <xf numFmtId="0" fontId="14" fillId="8" borderId="26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24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/>
    </xf>
  </cellXfs>
  <cellStyles count="1"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emf"/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12" Type="http://schemas.openxmlformats.org/officeDocument/2006/relationships/image" Target="../media/image19.emf"/><Relationship Id="rId17" Type="http://schemas.openxmlformats.org/officeDocument/2006/relationships/image" Target="../media/image24.emf"/><Relationship Id="rId2" Type="http://schemas.openxmlformats.org/officeDocument/2006/relationships/image" Target="../media/image9.emf"/><Relationship Id="rId16" Type="http://schemas.openxmlformats.org/officeDocument/2006/relationships/image" Target="../media/image23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11" Type="http://schemas.openxmlformats.org/officeDocument/2006/relationships/image" Target="../media/image18.emf"/><Relationship Id="rId5" Type="http://schemas.openxmlformats.org/officeDocument/2006/relationships/image" Target="../media/image12.emf"/><Relationship Id="rId15" Type="http://schemas.openxmlformats.org/officeDocument/2006/relationships/image" Target="../media/image22.emf"/><Relationship Id="rId10" Type="http://schemas.openxmlformats.org/officeDocument/2006/relationships/image" Target="../media/image17.emf"/><Relationship Id="rId4" Type="http://schemas.openxmlformats.org/officeDocument/2006/relationships/image" Target="../media/image11.emf"/><Relationship Id="rId9" Type="http://schemas.openxmlformats.org/officeDocument/2006/relationships/image" Target="../media/image16.emf"/><Relationship Id="rId14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363567</xdr:colOff>
      <xdr:row>9</xdr:row>
      <xdr:rowOff>18511</xdr:rowOff>
    </xdr:from>
    <xdr:to>
      <xdr:col>12</xdr:col>
      <xdr:colOff>74762</xdr:colOff>
      <xdr:row>21</xdr:row>
      <xdr:rowOff>15995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3727219" y="1069855"/>
          <a:ext cx="2874214" cy="2495550"/>
        </a:xfrm>
        <a:prstGeom prst="rect">
          <a:avLst/>
        </a:prstGeom>
      </xdr:spPr>
    </xdr:pic>
    <xdr:clientData/>
  </xdr:twoCellAnchor>
  <xdr:twoCellAnchor editAs="oneCell">
    <xdr:from>
      <xdr:col>7</xdr:col>
      <xdr:colOff>299644</xdr:colOff>
      <xdr:row>38</xdr:row>
      <xdr:rowOff>190499</xdr:rowOff>
    </xdr:from>
    <xdr:to>
      <xdr:col>12</xdr:col>
      <xdr:colOff>168395</xdr:colOff>
      <xdr:row>50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094975" y="8362949"/>
          <a:ext cx="3024581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435179</xdr:colOff>
      <xdr:row>0</xdr:row>
      <xdr:rowOff>80869</xdr:rowOff>
    </xdr:from>
    <xdr:to>
      <xdr:col>6</xdr:col>
      <xdr:colOff>503207</xdr:colOff>
      <xdr:row>6</xdr:row>
      <xdr:rowOff>7922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007504151" y="80869"/>
          <a:ext cx="4722698" cy="17332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31</xdr:row>
          <xdr:rowOff>28575</xdr:rowOff>
        </xdr:from>
        <xdr:to>
          <xdr:col>3</xdr:col>
          <xdr:colOff>323850</xdr:colOff>
          <xdr:row>31</xdr:row>
          <xdr:rowOff>228600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66</xdr:row>
          <xdr:rowOff>57150</xdr:rowOff>
        </xdr:from>
        <xdr:to>
          <xdr:col>3</xdr:col>
          <xdr:colOff>228600</xdr:colOff>
          <xdr:row>66</xdr:row>
          <xdr:rowOff>295275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352425</xdr:colOff>
          <xdr:row>23</xdr:row>
          <xdr:rowOff>152400</xdr:rowOff>
        </xdr:from>
        <xdr:to>
          <xdr:col>12</xdr:col>
          <xdr:colOff>247650</xdr:colOff>
          <xdr:row>30</xdr:row>
          <xdr:rowOff>57150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857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59</xdr:row>
          <xdr:rowOff>38100</xdr:rowOff>
        </xdr:from>
        <xdr:to>
          <xdr:col>12</xdr:col>
          <xdr:colOff>152400</xdr:colOff>
          <xdr:row>65</xdr:row>
          <xdr:rowOff>104775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857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6</xdr:row>
          <xdr:rowOff>38100</xdr:rowOff>
        </xdr:from>
        <xdr:to>
          <xdr:col>7</xdr:col>
          <xdr:colOff>104775</xdr:colOff>
          <xdr:row>8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13</xdr:row>
          <xdr:rowOff>180975</xdr:rowOff>
        </xdr:from>
        <xdr:to>
          <xdr:col>5</xdr:col>
          <xdr:colOff>600075</xdr:colOff>
          <xdr:row>16</xdr:row>
          <xdr:rowOff>161925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9</xdr:row>
          <xdr:rowOff>104775</xdr:rowOff>
        </xdr:from>
        <xdr:to>
          <xdr:col>7</xdr:col>
          <xdr:colOff>123825</xdr:colOff>
          <xdr:row>9</xdr:row>
          <xdr:rowOff>438150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10</xdr:row>
          <xdr:rowOff>57150</xdr:rowOff>
        </xdr:from>
        <xdr:to>
          <xdr:col>6</xdr:col>
          <xdr:colOff>171450</xdr:colOff>
          <xdr:row>10</xdr:row>
          <xdr:rowOff>523875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17</xdr:row>
          <xdr:rowOff>28575</xdr:rowOff>
        </xdr:from>
        <xdr:to>
          <xdr:col>6</xdr:col>
          <xdr:colOff>457200</xdr:colOff>
          <xdr:row>18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18</xdr:row>
          <xdr:rowOff>19050</xdr:rowOff>
        </xdr:from>
        <xdr:to>
          <xdr:col>5</xdr:col>
          <xdr:colOff>19050</xdr:colOff>
          <xdr:row>18</xdr:row>
          <xdr:rowOff>466725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21</xdr:row>
          <xdr:rowOff>142875</xdr:rowOff>
        </xdr:from>
        <xdr:to>
          <xdr:col>3</xdr:col>
          <xdr:colOff>600075</xdr:colOff>
          <xdr:row>23</xdr:row>
          <xdr:rowOff>95250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26</xdr:row>
          <xdr:rowOff>114300</xdr:rowOff>
        </xdr:from>
        <xdr:to>
          <xdr:col>3</xdr:col>
          <xdr:colOff>542925</xdr:colOff>
          <xdr:row>28</xdr:row>
          <xdr:rowOff>123825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270394</xdr:colOff>
      <xdr:row>0</xdr:row>
      <xdr:rowOff>0</xdr:rowOff>
    </xdr:from>
    <xdr:to>
      <xdr:col>18</xdr:col>
      <xdr:colOff>323851</xdr:colOff>
      <xdr:row>17</xdr:row>
      <xdr:rowOff>114300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6712" t="41444" r="16830" b="10857"/>
        <a:stretch/>
      </xdr:blipFill>
      <xdr:spPr>
        <a:xfrm>
          <a:off x="9976389749" y="0"/>
          <a:ext cx="4930257" cy="4810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581025</xdr:colOff>
          <xdr:row>1</xdr:row>
          <xdr:rowOff>38100</xdr:rowOff>
        </xdr:from>
        <xdr:to>
          <xdr:col>9</xdr:col>
          <xdr:colOff>561975</xdr:colOff>
          <xdr:row>1</xdr:row>
          <xdr:rowOff>361950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600075</xdr:colOff>
          <xdr:row>1</xdr:row>
          <xdr:rowOff>38100</xdr:rowOff>
        </xdr:from>
        <xdr:to>
          <xdr:col>7</xdr:col>
          <xdr:colOff>581025</xdr:colOff>
          <xdr:row>1</xdr:row>
          <xdr:rowOff>361950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47625</xdr:rowOff>
        </xdr:from>
        <xdr:to>
          <xdr:col>5</xdr:col>
          <xdr:colOff>590550</xdr:colOff>
          <xdr:row>1</xdr:row>
          <xdr:rowOff>371475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1</xdr:row>
          <xdr:rowOff>28575</xdr:rowOff>
        </xdr:from>
        <xdr:to>
          <xdr:col>3</xdr:col>
          <xdr:colOff>390525</xdr:colOff>
          <xdr:row>1</xdr:row>
          <xdr:rowOff>352425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33</xdr:row>
          <xdr:rowOff>38100</xdr:rowOff>
        </xdr:from>
        <xdr:to>
          <xdr:col>9</xdr:col>
          <xdr:colOff>342900</xdr:colOff>
          <xdr:row>35</xdr:row>
          <xdr:rowOff>133350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36</xdr:row>
          <xdr:rowOff>47625</xdr:rowOff>
        </xdr:from>
        <xdr:to>
          <xdr:col>9</xdr:col>
          <xdr:colOff>342900</xdr:colOff>
          <xdr:row>36</xdr:row>
          <xdr:rowOff>514350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41</xdr:row>
          <xdr:rowOff>28575</xdr:rowOff>
        </xdr:from>
        <xdr:to>
          <xdr:col>9</xdr:col>
          <xdr:colOff>504825</xdr:colOff>
          <xdr:row>41</xdr:row>
          <xdr:rowOff>419100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42</xdr:row>
          <xdr:rowOff>95250</xdr:rowOff>
        </xdr:from>
        <xdr:to>
          <xdr:col>9</xdr:col>
          <xdr:colOff>495300</xdr:colOff>
          <xdr:row>42</xdr:row>
          <xdr:rowOff>485775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43</xdr:row>
          <xdr:rowOff>38100</xdr:rowOff>
        </xdr:from>
        <xdr:to>
          <xdr:col>9</xdr:col>
          <xdr:colOff>552450</xdr:colOff>
          <xdr:row>43</xdr:row>
          <xdr:rowOff>485775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44</xdr:row>
          <xdr:rowOff>47625</xdr:rowOff>
        </xdr:from>
        <xdr:to>
          <xdr:col>9</xdr:col>
          <xdr:colOff>438150</xdr:colOff>
          <xdr:row>44</xdr:row>
          <xdr:rowOff>504825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oleObject" Target="../embeddings/oleObject12.bin"/><Relationship Id="rId26" Type="http://schemas.openxmlformats.org/officeDocument/2006/relationships/oleObject" Target="../embeddings/oleObject16.bin"/><Relationship Id="rId39" Type="http://schemas.openxmlformats.org/officeDocument/2006/relationships/image" Target="../media/image25.emf"/><Relationship Id="rId21" Type="http://schemas.openxmlformats.org/officeDocument/2006/relationships/image" Target="../media/image16.emf"/><Relationship Id="rId34" Type="http://schemas.openxmlformats.org/officeDocument/2006/relationships/oleObject" Target="../embeddings/oleObject20.bin"/><Relationship Id="rId7" Type="http://schemas.openxmlformats.org/officeDocument/2006/relationships/image" Target="../media/image9.emf"/><Relationship Id="rId12" Type="http://schemas.openxmlformats.org/officeDocument/2006/relationships/oleObject" Target="../embeddings/oleObject9.bin"/><Relationship Id="rId17" Type="http://schemas.openxmlformats.org/officeDocument/2006/relationships/image" Target="../media/image14.emf"/><Relationship Id="rId25" Type="http://schemas.openxmlformats.org/officeDocument/2006/relationships/image" Target="../media/image18.emf"/><Relationship Id="rId33" Type="http://schemas.openxmlformats.org/officeDocument/2006/relationships/image" Target="../media/image22.emf"/><Relationship Id="rId38" Type="http://schemas.openxmlformats.org/officeDocument/2006/relationships/oleObject" Target="../embeddings/oleObject22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1.bin"/><Relationship Id="rId20" Type="http://schemas.openxmlformats.org/officeDocument/2006/relationships/oleObject" Target="../embeddings/oleObject13.bin"/><Relationship Id="rId29" Type="http://schemas.openxmlformats.org/officeDocument/2006/relationships/image" Target="../media/image20.emf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11" Type="http://schemas.openxmlformats.org/officeDocument/2006/relationships/image" Target="../media/image11.emf"/><Relationship Id="rId24" Type="http://schemas.openxmlformats.org/officeDocument/2006/relationships/oleObject" Target="../embeddings/oleObject15.bin"/><Relationship Id="rId32" Type="http://schemas.openxmlformats.org/officeDocument/2006/relationships/oleObject" Target="../embeddings/oleObject19.bin"/><Relationship Id="rId37" Type="http://schemas.openxmlformats.org/officeDocument/2006/relationships/image" Target="../media/image24.emf"/><Relationship Id="rId5" Type="http://schemas.openxmlformats.org/officeDocument/2006/relationships/image" Target="../media/image8.emf"/><Relationship Id="rId15" Type="http://schemas.openxmlformats.org/officeDocument/2006/relationships/image" Target="../media/image13.emf"/><Relationship Id="rId23" Type="http://schemas.openxmlformats.org/officeDocument/2006/relationships/image" Target="../media/image17.emf"/><Relationship Id="rId28" Type="http://schemas.openxmlformats.org/officeDocument/2006/relationships/oleObject" Target="../embeddings/oleObject17.bin"/><Relationship Id="rId36" Type="http://schemas.openxmlformats.org/officeDocument/2006/relationships/oleObject" Target="../embeddings/oleObject21.bin"/><Relationship Id="rId10" Type="http://schemas.openxmlformats.org/officeDocument/2006/relationships/oleObject" Target="../embeddings/oleObject8.bin"/><Relationship Id="rId19" Type="http://schemas.openxmlformats.org/officeDocument/2006/relationships/image" Target="../media/image15.emf"/><Relationship Id="rId31" Type="http://schemas.openxmlformats.org/officeDocument/2006/relationships/image" Target="../media/image21.emf"/><Relationship Id="rId4" Type="http://schemas.openxmlformats.org/officeDocument/2006/relationships/oleObject" Target="../embeddings/oleObject5.bin"/><Relationship Id="rId9" Type="http://schemas.openxmlformats.org/officeDocument/2006/relationships/image" Target="../media/image10.emf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4.bin"/><Relationship Id="rId27" Type="http://schemas.openxmlformats.org/officeDocument/2006/relationships/image" Target="../media/image19.emf"/><Relationship Id="rId30" Type="http://schemas.openxmlformats.org/officeDocument/2006/relationships/oleObject" Target="../embeddings/oleObject18.bin"/><Relationship Id="rId35" Type="http://schemas.openxmlformats.org/officeDocument/2006/relationships/image" Target="../media/image23.emf"/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rightToLeft="1" workbookViewId="0">
      <selection activeCell="M8" sqref="M8"/>
    </sheetView>
  </sheetViews>
  <sheetFormatPr defaultRowHeight="22.5"/>
  <cols>
    <col min="1" max="1" width="15.7109375" style="189" bestFit="1" customWidth="1"/>
    <col min="2" max="16384" width="9.140625" style="189"/>
  </cols>
  <sheetData>
    <row r="1" spans="1:10" ht="54" customHeight="1">
      <c r="A1" s="190" t="s">
        <v>66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>
      <c r="A6" s="191"/>
      <c r="B6" s="191"/>
      <c r="C6" s="191"/>
      <c r="D6" s="191"/>
      <c r="E6" s="191"/>
      <c r="F6" s="191"/>
      <c r="G6" s="191"/>
      <c r="H6" s="191"/>
      <c r="I6" s="191"/>
      <c r="J6" s="191"/>
    </row>
    <row r="7" spans="1:10">
      <c r="A7" s="189" t="s">
        <v>68</v>
      </c>
    </row>
    <row r="8" spans="1:10">
      <c r="A8" s="189" t="s">
        <v>69</v>
      </c>
    </row>
    <row r="9" spans="1:10">
      <c r="A9" s="189" t="s">
        <v>70</v>
      </c>
    </row>
    <row r="10" spans="1:10">
      <c r="G10" s="192">
        <v>9388060324</v>
      </c>
      <c r="H10" s="192"/>
      <c r="I10" s="192"/>
    </row>
    <row r="11" spans="1:10">
      <c r="A11" s="192" t="s">
        <v>71</v>
      </c>
      <c r="B11" s="192"/>
      <c r="C11" s="192"/>
      <c r="D11" s="192"/>
      <c r="E11" s="192"/>
      <c r="F11" s="192"/>
      <c r="G11" s="192"/>
      <c r="H11" s="192"/>
      <c r="I11" s="192"/>
    </row>
  </sheetData>
  <mergeCells count="4">
    <mergeCell ref="A1:J1"/>
    <mergeCell ref="A2:J6"/>
    <mergeCell ref="G10:I10"/>
    <mergeCell ref="A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rightToLeft="1" tabSelected="1" workbookViewId="0">
      <selection sqref="A1:J1"/>
    </sheetView>
  </sheetViews>
  <sheetFormatPr defaultRowHeight="15"/>
  <cols>
    <col min="1" max="1" width="5.42578125" style="4" bestFit="1" customWidth="1"/>
    <col min="2" max="2" width="13.85546875" style="4" customWidth="1"/>
    <col min="3" max="3" width="5.42578125" style="4" bestFit="1" customWidth="1"/>
    <col min="4" max="4" width="14.140625" style="4" customWidth="1"/>
    <col min="5" max="5" width="11.85546875" style="4" customWidth="1"/>
    <col min="6" max="6" width="15.140625" style="4" customWidth="1"/>
    <col min="7" max="7" width="17.140625" style="4" customWidth="1"/>
    <col min="8" max="8" width="13.5703125" style="4" customWidth="1"/>
    <col min="9" max="9" width="10.42578125" style="4" customWidth="1"/>
    <col min="10" max="10" width="10.140625" style="4" customWidth="1"/>
    <col min="11" max="13" width="9.140625" style="4"/>
    <col min="14" max="14" width="7.28515625" style="4" customWidth="1"/>
    <col min="15" max="16384" width="9.140625" style="4"/>
  </cols>
  <sheetData>
    <row r="1" spans="1:14" ht="79.5" customHeight="1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ht="65.25" customHeight="1">
      <c r="A2" s="12" t="s">
        <v>0</v>
      </c>
      <c r="B2" s="13" t="s">
        <v>11</v>
      </c>
      <c r="C2" s="12" t="s">
        <v>1</v>
      </c>
      <c r="D2" s="14" t="s">
        <v>7</v>
      </c>
      <c r="E2" s="13" t="s">
        <v>8</v>
      </c>
      <c r="F2" s="14" t="s">
        <v>9</v>
      </c>
      <c r="G2" s="13" t="s">
        <v>10</v>
      </c>
      <c r="H2" s="13" t="s">
        <v>2</v>
      </c>
      <c r="I2" s="14" t="s">
        <v>3</v>
      </c>
      <c r="J2" s="14" t="s">
        <v>4</v>
      </c>
      <c r="L2" s="39" t="s">
        <v>13</v>
      </c>
      <c r="M2" s="40"/>
      <c r="N2" s="41"/>
    </row>
    <row r="3" spans="1:14" ht="21" customHeight="1">
      <c r="A3" s="10">
        <v>1</v>
      </c>
      <c r="B3" s="42">
        <v>137</v>
      </c>
      <c r="C3" s="42" t="s">
        <v>5</v>
      </c>
      <c r="D3" s="15">
        <v>3.35</v>
      </c>
      <c r="E3" s="15">
        <v>0.35</v>
      </c>
      <c r="F3" s="15">
        <v>0</v>
      </c>
      <c r="G3" s="18">
        <f>(D3-F3)*E3</f>
        <v>1.1724999999999999</v>
      </c>
      <c r="H3" s="42">
        <v>4</v>
      </c>
      <c r="I3" s="19">
        <f t="shared" ref="I3:I15" si="0">((D3-F3)*E3)*100/$B$3</f>
        <v>0.85583941605839409</v>
      </c>
      <c r="J3" s="43" t="str">
        <f>IF(I16&gt;=H3,"OK","NOT OK")</f>
        <v>OK</v>
      </c>
    </row>
    <row r="4" spans="1:14" ht="21" customHeight="1">
      <c r="A4" s="10">
        <v>2</v>
      </c>
      <c r="B4" s="42"/>
      <c r="C4" s="42"/>
      <c r="D4" s="15">
        <v>2</v>
      </c>
      <c r="E4" s="15">
        <v>0.35</v>
      </c>
      <c r="F4" s="15">
        <v>0</v>
      </c>
      <c r="G4" s="18">
        <f t="shared" ref="G4:G15" si="1">(D4-F4)*E4</f>
        <v>0.7</v>
      </c>
      <c r="H4" s="42"/>
      <c r="I4" s="19">
        <f t="shared" si="0"/>
        <v>0.51094890510948909</v>
      </c>
      <c r="J4" s="43"/>
      <c r="L4" s="45"/>
      <c r="M4" s="45"/>
      <c r="N4" s="45"/>
    </row>
    <row r="5" spans="1:14" ht="21" customHeight="1">
      <c r="A5" s="10">
        <v>3</v>
      </c>
      <c r="B5" s="42"/>
      <c r="C5" s="42"/>
      <c r="D5" s="15">
        <v>3.15</v>
      </c>
      <c r="E5" s="15">
        <v>0.35</v>
      </c>
      <c r="F5" s="15">
        <v>0</v>
      </c>
      <c r="G5" s="18">
        <f t="shared" si="1"/>
        <v>1.1024999999999998</v>
      </c>
      <c r="H5" s="42"/>
      <c r="I5" s="19">
        <f t="shared" si="0"/>
        <v>0.80474452554744513</v>
      </c>
      <c r="J5" s="43"/>
    </row>
    <row r="6" spans="1:14" ht="21" customHeight="1">
      <c r="A6" s="10">
        <v>4</v>
      </c>
      <c r="B6" s="42"/>
      <c r="C6" s="42"/>
      <c r="D6" s="15">
        <v>3.35</v>
      </c>
      <c r="E6" s="15">
        <v>0.35</v>
      </c>
      <c r="F6" s="15">
        <v>0</v>
      </c>
      <c r="G6" s="18">
        <f t="shared" si="1"/>
        <v>1.1724999999999999</v>
      </c>
      <c r="H6" s="42"/>
      <c r="I6" s="19">
        <f t="shared" si="0"/>
        <v>0.85583941605839409</v>
      </c>
      <c r="J6" s="43"/>
    </row>
    <row r="7" spans="1:14" ht="21" customHeight="1">
      <c r="A7" s="10">
        <v>5</v>
      </c>
      <c r="B7" s="42"/>
      <c r="C7" s="42"/>
      <c r="D7" s="15">
        <v>3.3</v>
      </c>
      <c r="E7" s="15">
        <v>0.35</v>
      </c>
      <c r="F7" s="15">
        <v>0</v>
      </c>
      <c r="G7" s="18">
        <f t="shared" si="1"/>
        <v>1.1549999999999998</v>
      </c>
      <c r="H7" s="42"/>
      <c r="I7" s="19">
        <f t="shared" si="0"/>
        <v>0.84306569343065685</v>
      </c>
      <c r="J7" s="43"/>
    </row>
    <row r="8" spans="1:14" ht="21" customHeight="1">
      <c r="A8" s="10">
        <v>6</v>
      </c>
      <c r="B8" s="42"/>
      <c r="C8" s="42"/>
      <c r="D8" s="15">
        <v>1.8</v>
      </c>
      <c r="E8" s="15">
        <v>0.35</v>
      </c>
      <c r="F8" s="15">
        <v>0</v>
      </c>
      <c r="G8" s="18">
        <f t="shared" si="1"/>
        <v>0.63</v>
      </c>
      <c r="H8" s="42"/>
      <c r="I8" s="19">
        <f t="shared" si="0"/>
        <v>0.45985401459854014</v>
      </c>
      <c r="J8" s="43"/>
    </row>
    <row r="9" spans="1:14" ht="21" customHeight="1">
      <c r="A9" s="10">
        <v>7</v>
      </c>
      <c r="B9" s="42"/>
      <c r="C9" s="42"/>
      <c r="D9" s="15">
        <v>3.35</v>
      </c>
      <c r="E9" s="15">
        <v>0.35</v>
      </c>
      <c r="F9" s="15">
        <v>0</v>
      </c>
      <c r="G9" s="18">
        <f t="shared" si="1"/>
        <v>1.1724999999999999</v>
      </c>
      <c r="H9" s="42"/>
      <c r="I9" s="19">
        <f t="shared" si="0"/>
        <v>0.85583941605839409</v>
      </c>
      <c r="J9" s="43"/>
    </row>
    <row r="10" spans="1:14" ht="21" customHeight="1">
      <c r="A10" s="10">
        <v>8</v>
      </c>
      <c r="B10" s="42"/>
      <c r="C10" s="42"/>
      <c r="D10" s="15"/>
      <c r="E10" s="15"/>
      <c r="F10" s="15"/>
      <c r="G10" s="18">
        <f t="shared" si="1"/>
        <v>0</v>
      </c>
      <c r="H10" s="42"/>
      <c r="I10" s="19">
        <f t="shared" si="0"/>
        <v>0</v>
      </c>
      <c r="J10" s="43"/>
    </row>
    <row r="11" spans="1:14" ht="21" customHeight="1">
      <c r="A11" s="10">
        <v>9</v>
      </c>
      <c r="B11" s="42"/>
      <c r="C11" s="42"/>
      <c r="D11" s="15"/>
      <c r="E11" s="15"/>
      <c r="F11" s="15"/>
      <c r="G11" s="18">
        <f t="shared" si="1"/>
        <v>0</v>
      </c>
      <c r="H11" s="42"/>
      <c r="I11" s="19">
        <f t="shared" si="0"/>
        <v>0</v>
      </c>
      <c r="J11" s="43"/>
    </row>
    <row r="12" spans="1:14" ht="21" customHeight="1">
      <c r="A12" s="10">
        <v>10</v>
      </c>
      <c r="B12" s="42"/>
      <c r="C12" s="42"/>
      <c r="D12" s="15"/>
      <c r="E12" s="15"/>
      <c r="F12" s="15"/>
      <c r="G12" s="18">
        <f t="shared" si="1"/>
        <v>0</v>
      </c>
      <c r="H12" s="42"/>
      <c r="I12" s="19">
        <f t="shared" si="0"/>
        <v>0</v>
      </c>
      <c r="J12" s="43"/>
    </row>
    <row r="13" spans="1:14" ht="21" customHeight="1">
      <c r="A13" s="10">
        <v>11</v>
      </c>
      <c r="B13" s="42"/>
      <c r="C13" s="42"/>
      <c r="D13" s="15"/>
      <c r="E13" s="15"/>
      <c r="F13" s="15"/>
      <c r="G13" s="18">
        <f t="shared" si="1"/>
        <v>0</v>
      </c>
      <c r="H13" s="42"/>
      <c r="I13" s="19">
        <f t="shared" si="0"/>
        <v>0</v>
      </c>
      <c r="J13" s="43"/>
    </row>
    <row r="14" spans="1:14" ht="21" customHeight="1">
      <c r="A14" s="10">
        <v>12</v>
      </c>
      <c r="B14" s="42"/>
      <c r="C14" s="42"/>
      <c r="D14" s="15"/>
      <c r="E14" s="15"/>
      <c r="F14" s="15"/>
      <c r="G14" s="18">
        <f t="shared" si="1"/>
        <v>0</v>
      </c>
      <c r="H14" s="42"/>
      <c r="I14" s="19">
        <f t="shared" si="0"/>
        <v>0</v>
      </c>
      <c r="J14" s="43"/>
    </row>
    <row r="15" spans="1:14" ht="21" customHeight="1">
      <c r="A15" s="10">
        <v>13</v>
      </c>
      <c r="B15" s="42"/>
      <c r="C15" s="42"/>
      <c r="D15" s="15"/>
      <c r="E15" s="15"/>
      <c r="F15" s="15"/>
      <c r="G15" s="18">
        <f t="shared" si="1"/>
        <v>0</v>
      </c>
      <c r="H15" s="42"/>
      <c r="I15" s="19">
        <f t="shared" si="0"/>
        <v>0</v>
      </c>
      <c r="J15" s="43"/>
    </row>
    <row r="16" spans="1:14" ht="36.75" customHeight="1">
      <c r="A16" s="16">
        <v>14</v>
      </c>
      <c r="B16" s="44" t="s">
        <v>6</v>
      </c>
      <c r="C16" s="44"/>
      <c r="D16" s="44"/>
      <c r="E16" s="44"/>
      <c r="F16" s="44"/>
      <c r="G16" s="44"/>
      <c r="H16" s="44"/>
      <c r="I16" s="20">
        <f>SUM(I3:I14)</f>
        <v>5.1861313868613133</v>
      </c>
      <c r="J16" s="43"/>
    </row>
    <row r="17" spans="9:9">
      <c r="I17" s="17"/>
    </row>
  </sheetData>
  <sheetProtection algorithmName="SHA-512" hashValue="JBw7gxuNLl9M1KrzMkjyVWMils8OfhREqjPv7ijLGXQEamOeoEo8BEzo1WyERqSMLbXF9lCetj8DT2xeErM5uQ==" saltValue="G2hbHMZIbZDL7leKEFsayA==" spinCount="100000" sheet="1" objects="1" scenarios="1"/>
  <mergeCells count="8">
    <mergeCell ref="A1:J1"/>
    <mergeCell ref="L2:N2"/>
    <mergeCell ref="C3:C15"/>
    <mergeCell ref="B3:B15"/>
    <mergeCell ref="J3:J16"/>
    <mergeCell ref="H3:H15"/>
    <mergeCell ref="B16:H16"/>
    <mergeCell ref="L4:N4"/>
  </mergeCells>
  <conditionalFormatting sqref="J3:J16">
    <cfRule type="containsText" dxfId="26" priority="1" operator="containsText" text="NOT OK">
      <formula>NOT(ISERROR(SEARCH("NOT OK",J3)))</formula>
    </cfRule>
    <cfRule type="containsText" dxfId="25" priority="2" operator="containsText" text="OK">
      <formula>NOT(ISERROR(SEARCH("OK",J3)))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rightToLeft="1" view="pageBreakPreview" zoomScale="115" zoomScaleNormal="100" zoomScaleSheetLayoutView="115" workbookViewId="0">
      <selection activeCell="E19" sqref="E19"/>
    </sheetView>
  </sheetViews>
  <sheetFormatPr defaultRowHeight="15"/>
  <cols>
    <col min="1" max="1" width="7.28515625" style="4" customWidth="1"/>
    <col min="2" max="2" width="10.7109375" style="4" customWidth="1"/>
    <col min="3" max="3" width="13.140625" style="4" customWidth="1"/>
    <col min="4" max="4" width="15.42578125" style="4" customWidth="1"/>
    <col min="5" max="5" width="12.140625" style="4" customWidth="1"/>
    <col min="6" max="6" width="11" style="4" customWidth="1"/>
    <col min="7" max="7" width="15.5703125" style="4" customWidth="1"/>
    <col min="8" max="9" width="9.140625" style="4"/>
    <col min="10" max="10" width="10.7109375" style="4" bestFit="1" customWidth="1"/>
    <col min="11" max="16384" width="9.140625" style="4"/>
  </cols>
  <sheetData>
    <row r="1" spans="1:15">
      <c r="A1" s="45"/>
      <c r="B1" s="45"/>
      <c r="C1" s="45"/>
      <c r="D1" s="45"/>
      <c r="E1" s="45"/>
      <c r="F1" s="45"/>
      <c r="G1" s="45"/>
    </row>
    <row r="2" spans="1:15">
      <c r="A2" s="45"/>
      <c r="B2" s="45"/>
      <c r="C2" s="45"/>
      <c r="D2" s="45"/>
      <c r="E2" s="45"/>
      <c r="F2" s="45"/>
      <c r="G2" s="45"/>
    </row>
    <row r="3" spans="1:15" ht="34.5" customHeight="1">
      <c r="A3" s="45"/>
      <c r="B3" s="45"/>
      <c r="C3" s="45"/>
      <c r="D3" s="45"/>
      <c r="E3" s="45"/>
      <c r="F3" s="45"/>
      <c r="G3" s="45"/>
    </row>
    <row r="4" spans="1:15" ht="34.5" customHeight="1">
      <c r="A4" s="45"/>
      <c r="B4" s="45"/>
      <c r="C4" s="45"/>
      <c r="D4" s="45"/>
      <c r="E4" s="45"/>
      <c r="F4" s="45"/>
      <c r="G4" s="45"/>
      <c r="I4" s="5" t="s">
        <v>36</v>
      </c>
      <c r="J4" s="5"/>
      <c r="K4" s="5"/>
      <c r="L4" s="5"/>
      <c r="M4" s="5"/>
      <c r="N4" s="5"/>
      <c r="O4" s="5"/>
    </row>
    <row r="5" spans="1:15" ht="28.5" customHeight="1">
      <c r="A5" s="45"/>
      <c r="B5" s="45"/>
      <c r="C5" s="45"/>
      <c r="D5" s="45"/>
      <c r="E5" s="45"/>
      <c r="F5" s="45"/>
      <c r="G5" s="45"/>
    </row>
    <row r="6" spans="1:15">
      <c r="A6" s="45"/>
      <c r="B6" s="45"/>
      <c r="C6" s="45"/>
      <c r="D6" s="45"/>
      <c r="E6" s="45"/>
      <c r="F6" s="45"/>
      <c r="G6" s="45"/>
    </row>
    <row r="7" spans="1:15" ht="6.75" customHeight="1">
      <c r="A7" s="69"/>
      <c r="B7" s="69"/>
      <c r="C7" s="69"/>
      <c r="D7" s="69"/>
      <c r="E7" s="69"/>
      <c r="F7" s="69"/>
      <c r="G7" s="69"/>
    </row>
    <row r="8" spans="1:15" ht="27.75" customHeight="1">
      <c r="A8" s="59" t="s">
        <v>15</v>
      </c>
      <c r="B8" s="59"/>
      <c r="C8" s="59"/>
      <c r="D8" s="59"/>
      <c r="E8" s="59"/>
      <c r="F8" s="59"/>
      <c r="G8" s="59"/>
      <c r="H8" s="6"/>
      <c r="I8" s="6"/>
      <c r="J8" s="6"/>
    </row>
    <row r="9" spans="1:15" ht="19.5" customHeight="1">
      <c r="A9" s="58" t="s">
        <v>17</v>
      </c>
      <c r="B9" s="58"/>
      <c r="C9" s="58"/>
      <c r="D9" s="58"/>
      <c r="E9" s="58"/>
      <c r="F9" s="58"/>
      <c r="G9" s="58"/>
      <c r="H9" s="6"/>
      <c r="I9" s="34"/>
      <c r="J9" s="34"/>
    </row>
    <row r="10" spans="1:15" ht="33" customHeight="1">
      <c r="A10" s="36" t="s">
        <v>0</v>
      </c>
      <c r="B10" s="36" t="s">
        <v>14</v>
      </c>
      <c r="C10" s="36" t="s">
        <v>18</v>
      </c>
      <c r="D10" s="36" t="s">
        <v>19</v>
      </c>
      <c r="E10" s="7" t="s">
        <v>21</v>
      </c>
      <c r="F10" s="8" t="s">
        <v>20</v>
      </c>
      <c r="G10" s="8" t="s">
        <v>16</v>
      </c>
    </row>
    <row r="11" spans="1:15">
      <c r="A11" s="37"/>
      <c r="B11" s="35"/>
      <c r="C11" s="35">
        <v>3.35</v>
      </c>
      <c r="D11" s="35">
        <v>0.35</v>
      </c>
      <c r="E11" s="1">
        <f>D11*C11</f>
        <v>1.1724999999999999</v>
      </c>
      <c r="F11" s="35">
        <v>13.55</v>
      </c>
      <c r="G11" s="1">
        <f>F11*E11</f>
        <v>15.887374999999999</v>
      </c>
    </row>
    <row r="12" spans="1:15">
      <c r="A12" s="37"/>
      <c r="B12" s="35"/>
      <c r="C12" s="35">
        <v>2</v>
      </c>
      <c r="D12" s="35">
        <v>0.35</v>
      </c>
      <c r="E12" s="1">
        <f t="shared" ref="E12:E24" si="0">D12*C12</f>
        <v>0.7</v>
      </c>
      <c r="F12" s="35">
        <v>13.55</v>
      </c>
      <c r="G12" s="1">
        <f t="shared" ref="G12:G24" si="1">F12*E12</f>
        <v>9.4849999999999994</v>
      </c>
    </row>
    <row r="13" spans="1:15">
      <c r="A13" s="37"/>
      <c r="B13" s="35"/>
      <c r="C13" s="35">
        <v>3.15</v>
      </c>
      <c r="D13" s="35">
        <v>0.35</v>
      </c>
      <c r="E13" s="1">
        <f t="shared" si="0"/>
        <v>1.1024999999999998</v>
      </c>
      <c r="F13" s="35">
        <v>13.55</v>
      </c>
      <c r="G13" s="1">
        <f t="shared" si="1"/>
        <v>14.938874999999998</v>
      </c>
    </row>
    <row r="14" spans="1:15">
      <c r="A14" s="37"/>
      <c r="B14" s="35"/>
      <c r="C14" s="35">
        <v>3.35</v>
      </c>
      <c r="D14" s="35">
        <v>0.35</v>
      </c>
      <c r="E14" s="1">
        <f t="shared" si="0"/>
        <v>1.1724999999999999</v>
      </c>
      <c r="F14" s="35">
        <v>9.1999999999999993</v>
      </c>
      <c r="G14" s="1">
        <f t="shared" si="1"/>
        <v>10.786999999999997</v>
      </c>
    </row>
    <row r="15" spans="1:15">
      <c r="A15" s="37"/>
      <c r="B15" s="35"/>
      <c r="C15" s="35">
        <v>3.3</v>
      </c>
      <c r="D15" s="35">
        <v>0.35</v>
      </c>
      <c r="E15" s="1">
        <f t="shared" si="0"/>
        <v>1.1549999999999998</v>
      </c>
      <c r="F15" s="35">
        <v>9.1999999999999993</v>
      </c>
      <c r="G15" s="1">
        <f t="shared" si="1"/>
        <v>10.625999999999998</v>
      </c>
    </row>
    <row r="16" spans="1:15">
      <c r="A16" s="37"/>
      <c r="B16" s="35"/>
      <c r="C16" s="35">
        <v>1.8</v>
      </c>
      <c r="D16" s="35">
        <v>0.35</v>
      </c>
      <c r="E16" s="1">
        <f t="shared" si="0"/>
        <v>0.63</v>
      </c>
      <c r="F16" s="35">
        <v>0.17499999999999999</v>
      </c>
      <c r="G16" s="1">
        <f t="shared" si="1"/>
        <v>0.11024999999999999</v>
      </c>
    </row>
    <row r="17" spans="1:7">
      <c r="A17" s="37"/>
      <c r="B17" s="35"/>
      <c r="C17" s="35">
        <v>3.35</v>
      </c>
      <c r="D17" s="35">
        <v>0.35</v>
      </c>
      <c r="E17" s="1">
        <f t="shared" si="0"/>
        <v>1.1724999999999999</v>
      </c>
      <c r="F17" s="35">
        <v>5.4</v>
      </c>
      <c r="G17" s="1">
        <f t="shared" si="1"/>
        <v>6.3315000000000001</v>
      </c>
    </row>
    <row r="18" spans="1:7">
      <c r="A18" s="37"/>
      <c r="B18" s="35"/>
      <c r="C18" s="35"/>
      <c r="D18" s="35"/>
      <c r="E18" s="1">
        <f t="shared" si="0"/>
        <v>0</v>
      </c>
      <c r="F18" s="35"/>
      <c r="G18" s="1">
        <f t="shared" si="1"/>
        <v>0</v>
      </c>
    </row>
    <row r="19" spans="1:7">
      <c r="A19" s="37"/>
      <c r="B19" s="35"/>
      <c r="C19" s="35"/>
      <c r="D19" s="35"/>
      <c r="E19" s="1">
        <f t="shared" si="0"/>
        <v>0</v>
      </c>
      <c r="F19" s="35"/>
      <c r="G19" s="1">
        <f t="shared" si="1"/>
        <v>0</v>
      </c>
    </row>
    <row r="20" spans="1:7">
      <c r="A20" s="37"/>
      <c r="B20" s="35"/>
      <c r="C20" s="35"/>
      <c r="D20" s="35"/>
      <c r="E20" s="1">
        <f t="shared" si="0"/>
        <v>0</v>
      </c>
      <c r="F20" s="35"/>
      <c r="G20" s="1">
        <f t="shared" si="1"/>
        <v>0</v>
      </c>
    </row>
    <row r="21" spans="1:7">
      <c r="A21" s="37"/>
      <c r="B21" s="35"/>
      <c r="C21" s="35"/>
      <c r="D21" s="35"/>
      <c r="E21" s="1">
        <f t="shared" si="0"/>
        <v>0</v>
      </c>
      <c r="F21" s="35"/>
      <c r="G21" s="1">
        <f t="shared" si="1"/>
        <v>0</v>
      </c>
    </row>
    <row r="22" spans="1:7">
      <c r="A22" s="37"/>
      <c r="B22" s="35"/>
      <c r="C22" s="35"/>
      <c r="D22" s="35"/>
      <c r="E22" s="1">
        <f t="shared" si="0"/>
        <v>0</v>
      </c>
      <c r="F22" s="35"/>
      <c r="G22" s="1">
        <f t="shared" si="1"/>
        <v>0</v>
      </c>
    </row>
    <row r="23" spans="1:7">
      <c r="A23" s="37"/>
      <c r="B23" s="35"/>
      <c r="C23" s="35"/>
      <c r="D23" s="35"/>
      <c r="E23" s="1">
        <f t="shared" si="0"/>
        <v>0</v>
      </c>
      <c r="F23" s="35"/>
      <c r="G23" s="1">
        <f t="shared" si="1"/>
        <v>0</v>
      </c>
    </row>
    <row r="24" spans="1:7">
      <c r="A24" s="37"/>
      <c r="B24" s="35"/>
      <c r="C24" s="35"/>
      <c r="D24" s="35"/>
      <c r="E24" s="1">
        <f t="shared" si="0"/>
        <v>0</v>
      </c>
      <c r="F24" s="35"/>
      <c r="G24" s="1">
        <f t="shared" si="1"/>
        <v>0</v>
      </c>
    </row>
    <row r="25" spans="1:7" ht="24.75" customHeight="1">
      <c r="A25" s="44" t="s">
        <v>22</v>
      </c>
      <c r="B25" s="44"/>
      <c r="C25" s="44"/>
      <c r="D25" s="44"/>
      <c r="E25" s="2">
        <f>SUM(E11:E24)</f>
        <v>7.1049999999999986</v>
      </c>
      <c r="F25" s="9"/>
      <c r="G25" s="2">
        <f>SUM(G11:G24)</f>
        <v>68.165999999999997</v>
      </c>
    </row>
    <row r="26" spans="1:7" ht="22.5">
      <c r="A26" s="60" t="s">
        <v>23</v>
      </c>
      <c r="B26" s="60"/>
      <c r="C26" s="60"/>
      <c r="D26" s="60"/>
      <c r="E26" s="61">
        <f>G25/E25</f>
        <v>9.5940886699507395</v>
      </c>
      <c r="F26" s="61"/>
      <c r="G26" s="61"/>
    </row>
    <row r="27" spans="1:7" ht="22.5">
      <c r="A27" s="60" t="s">
        <v>24</v>
      </c>
      <c r="B27" s="60"/>
      <c r="C27" s="60"/>
      <c r="D27" s="60"/>
      <c r="E27" s="62">
        <v>6.95</v>
      </c>
      <c r="F27" s="62"/>
      <c r="G27" s="62"/>
    </row>
    <row r="28" spans="1:7" ht="19.5" customHeight="1">
      <c r="A28" s="63" t="s">
        <v>60</v>
      </c>
      <c r="B28" s="63"/>
      <c r="C28" s="63"/>
      <c r="D28" s="63"/>
      <c r="E28" s="64">
        <f>E26-E27</f>
        <v>2.6440886699507393</v>
      </c>
      <c r="F28" s="64"/>
      <c r="G28" s="64"/>
    </row>
    <row r="29" spans="1:7" ht="19.5" customHeight="1">
      <c r="A29" s="63" t="s">
        <v>25</v>
      </c>
      <c r="B29" s="63"/>
      <c r="C29" s="63"/>
      <c r="D29" s="63"/>
      <c r="E29" s="62">
        <v>13.9</v>
      </c>
      <c r="F29" s="62"/>
      <c r="G29" s="62"/>
    </row>
    <row r="30" spans="1:7" ht="19.5" customHeight="1">
      <c r="A30" s="65" t="s">
        <v>26</v>
      </c>
      <c r="B30" s="65"/>
      <c r="C30" s="65"/>
      <c r="D30" s="65"/>
      <c r="E30" s="64">
        <f>E28/E29</f>
        <v>0.19022220647127622</v>
      </c>
      <c r="F30" s="64"/>
      <c r="G30" s="64"/>
    </row>
    <row r="31" spans="1:7" ht="27.75" customHeight="1">
      <c r="A31" s="66" t="str">
        <f>IF(E30&gt;0.2,"افزایش دیوار نسبی",IF(E30&gt;0.05,"افزایش دیوار نسبی و لحاظ اثر پیچش","مقدار دیوار نسبی مناسب است"))</f>
        <v>افزایش دیوار نسبی و لحاظ اثر پیچش</v>
      </c>
      <c r="B31" s="67"/>
      <c r="C31" s="67"/>
      <c r="D31" s="67"/>
      <c r="E31" s="67"/>
      <c r="F31" s="67"/>
      <c r="G31" s="68"/>
    </row>
    <row r="32" spans="1:7" ht="19.5" customHeight="1">
      <c r="A32" s="51"/>
      <c r="B32" s="51"/>
      <c r="C32" s="51"/>
      <c r="D32" s="51"/>
      <c r="E32" s="56">
        <f>E30-0.05</f>
        <v>0.1402222064712762</v>
      </c>
      <c r="F32" s="56"/>
      <c r="G32" s="56"/>
    </row>
    <row r="33" spans="1:15" ht="15.75" customHeight="1">
      <c r="A33" s="46" t="s">
        <v>61</v>
      </c>
      <c r="B33" s="46"/>
      <c r="C33" s="46"/>
      <c r="D33" s="46"/>
      <c r="E33" s="57">
        <v>5.19</v>
      </c>
      <c r="F33" s="57"/>
      <c r="G33" s="57"/>
    </row>
    <row r="34" spans="1:15" ht="15" customHeight="1">
      <c r="A34" s="46" t="s">
        <v>62</v>
      </c>
      <c r="B34" s="46"/>
      <c r="C34" s="46"/>
      <c r="D34" s="46"/>
      <c r="E34" s="57">
        <v>4</v>
      </c>
      <c r="F34" s="57"/>
      <c r="G34" s="57"/>
    </row>
    <row r="35" spans="1:15" ht="15" customHeight="1">
      <c r="A35" s="46" t="s">
        <v>63</v>
      </c>
      <c r="B35" s="46"/>
      <c r="C35" s="46"/>
      <c r="D35" s="46"/>
      <c r="E35" s="47">
        <f>E34*(1+E32)</f>
        <v>4.5608888258851046</v>
      </c>
      <c r="F35" s="47"/>
      <c r="G35" s="47"/>
    </row>
    <row r="36" spans="1:15" ht="28.5" customHeight="1">
      <c r="A36" s="48" t="str">
        <f>IF(E35&lt;=E33,"نیازی به افزودن دیوار در امتداد X نیست","باید دیوارها افزایش یابند.")</f>
        <v>نیازی به افزودن دیوار در امتداد X نیست</v>
      </c>
      <c r="B36" s="49"/>
      <c r="C36" s="49"/>
      <c r="D36" s="49"/>
      <c r="E36" s="49"/>
      <c r="F36" s="49"/>
      <c r="G36" s="50"/>
    </row>
    <row r="37" spans="1: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 ht="34.5" customHeight="1">
      <c r="A38" s="75" t="s">
        <v>27</v>
      </c>
      <c r="B38" s="75"/>
      <c r="C38" s="75"/>
      <c r="D38" s="75"/>
      <c r="E38" s="75"/>
      <c r="F38" s="75"/>
      <c r="G38" s="75"/>
    </row>
    <row r="39" spans="1:15" ht="39" customHeight="1">
      <c r="A39" s="10" t="s">
        <v>0</v>
      </c>
      <c r="B39" s="10" t="s">
        <v>14</v>
      </c>
      <c r="C39" s="10" t="s">
        <v>18</v>
      </c>
      <c r="D39" s="10" t="s">
        <v>19</v>
      </c>
      <c r="E39" s="11" t="s">
        <v>28</v>
      </c>
      <c r="F39" s="8" t="s">
        <v>29</v>
      </c>
      <c r="G39" s="8" t="s">
        <v>30</v>
      </c>
    </row>
    <row r="40" spans="1:15">
      <c r="A40" s="37"/>
      <c r="B40" s="35"/>
      <c r="C40" s="35"/>
      <c r="D40" s="35"/>
      <c r="E40" s="1">
        <f>D40*C40</f>
        <v>0</v>
      </c>
      <c r="F40" s="35"/>
      <c r="G40" s="1">
        <f>F40*E40</f>
        <v>0</v>
      </c>
    </row>
    <row r="41" spans="1:15">
      <c r="A41" s="37"/>
      <c r="B41" s="35"/>
      <c r="C41" s="35"/>
      <c r="D41" s="35"/>
      <c r="E41" s="1">
        <f t="shared" ref="E41:E59" si="2">D41*C41</f>
        <v>0</v>
      </c>
      <c r="F41" s="35"/>
      <c r="G41" s="1">
        <f t="shared" ref="G41:G59" si="3">F41*E41</f>
        <v>0</v>
      </c>
    </row>
    <row r="42" spans="1:15">
      <c r="A42" s="37"/>
      <c r="B42" s="35"/>
      <c r="C42" s="35"/>
      <c r="D42" s="35"/>
      <c r="E42" s="1">
        <f t="shared" si="2"/>
        <v>0</v>
      </c>
      <c r="F42" s="35"/>
      <c r="G42" s="1">
        <f t="shared" si="3"/>
        <v>0</v>
      </c>
    </row>
    <row r="43" spans="1:15">
      <c r="A43" s="37"/>
      <c r="B43" s="35"/>
      <c r="C43" s="35"/>
      <c r="D43" s="35"/>
      <c r="E43" s="1">
        <f t="shared" si="2"/>
        <v>0</v>
      </c>
      <c r="F43" s="35"/>
      <c r="G43" s="1">
        <f t="shared" si="3"/>
        <v>0</v>
      </c>
    </row>
    <row r="44" spans="1:15">
      <c r="A44" s="37"/>
      <c r="B44" s="35"/>
      <c r="C44" s="35"/>
      <c r="D44" s="35"/>
      <c r="E44" s="1">
        <f t="shared" si="2"/>
        <v>0</v>
      </c>
      <c r="F44" s="35"/>
      <c r="G44" s="1">
        <f t="shared" si="3"/>
        <v>0</v>
      </c>
    </row>
    <row r="45" spans="1:15">
      <c r="A45" s="37"/>
      <c r="B45" s="35"/>
      <c r="C45" s="35"/>
      <c r="D45" s="35"/>
      <c r="E45" s="1">
        <f t="shared" si="2"/>
        <v>0</v>
      </c>
      <c r="F45" s="35"/>
      <c r="G45" s="1">
        <f t="shared" si="3"/>
        <v>0</v>
      </c>
    </row>
    <row r="46" spans="1:15">
      <c r="A46" s="37"/>
      <c r="B46" s="35"/>
      <c r="C46" s="35"/>
      <c r="D46" s="35"/>
      <c r="E46" s="1">
        <f t="shared" si="2"/>
        <v>0</v>
      </c>
      <c r="F46" s="35"/>
      <c r="G46" s="1">
        <f t="shared" si="3"/>
        <v>0</v>
      </c>
    </row>
    <row r="47" spans="1:15">
      <c r="A47" s="37"/>
      <c r="B47" s="35"/>
      <c r="C47" s="35"/>
      <c r="D47" s="35"/>
      <c r="E47" s="1">
        <f t="shared" si="2"/>
        <v>0</v>
      </c>
      <c r="F47" s="35"/>
      <c r="G47" s="1">
        <f t="shared" si="3"/>
        <v>0</v>
      </c>
    </row>
    <row r="48" spans="1:15">
      <c r="A48" s="37"/>
      <c r="B48" s="35"/>
      <c r="C48" s="35"/>
      <c r="D48" s="35"/>
      <c r="E48" s="1">
        <f t="shared" si="2"/>
        <v>0</v>
      </c>
      <c r="F48" s="35"/>
      <c r="G48" s="1">
        <f t="shared" si="3"/>
        <v>0</v>
      </c>
    </row>
    <row r="49" spans="1:7">
      <c r="A49" s="37"/>
      <c r="B49" s="35"/>
      <c r="C49" s="35"/>
      <c r="D49" s="35"/>
      <c r="E49" s="1">
        <f t="shared" si="2"/>
        <v>0</v>
      </c>
      <c r="F49" s="35"/>
      <c r="G49" s="1">
        <f t="shared" si="3"/>
        <v>0</v>
      </c>
    </row>
    <row r="50" spans="1:7">
      <c r="A50" s="37"/>
      <c r="B50" s="35"/>
      <c r="C50" s="35"/>
      <c r="D50" s="35"/>
      <c r="E50" s="1">
        <f t="shared" si="2"/>
        <v>0</v>
      </c>
      <c r="F50" s="35"/>
      <c r="G50" s="1">
        <f t="shared" si="3"/>
        <v>0</v>
      </c>
    </row>
    <row r="51" spans="1:7">
      <c r="A51" s="37"/>
      <c r="B51" s="35"/>
      <c r="C51" s="35"/>
      <c r="D51" s="35"/>
      <c r="E51" s="1">
        <f t="shared" si="2"/>
        <v>0</v>
      </c>
      <c r="F51" s="35"/>
      <c r="G51" s="1">
        <f t="shared" si="3"/>
        <v>0</v>
      </c>
    </row>
    <row r="52" spans="1:7">
      <c r="A52" s="37"/>
      <c r="B52" s="35"/>
      <c r="C52" s="35"/>
      <c r="D52" s="35"/>
      <c r="E52" s="1">
        <f t="shared" si="2"/>
        <v>0</v>
      </c>
      <c r="F52" s="35"/>
      <c r="G52" s="1">
        <f t="shared" si="3"/>
        <v>0</v>
      </c>
    </row>
    <row r="53" spans="1:7">
      <c r="A53" s="37"/>
      <c r="B53" s="35"/>
      <c r="C53" s="35"/>
      <c r="D53" s="35"/>
      <c r="E53" s="1">
        <f t="shared" si="2"/>
        <v>0</v>
      </c>
      <c r="F53" s="35"/>
      <c r="G53" s="1">
        <f t="shared" si="3"/>
        <v>0</v>
      </c>
    </row>
    <row r="54" spans="1:7">
      <c r="A54" s="37"/>
      <c r="B54" s="35"/>
      <c r="C54" s="35"/>
      <c r="D54" s="35"/>
      <c r="E54" s="1">
        <f t="shared" si="2"/>
        <v>0</v>
      </c>
      <c r="F54" s="35"/>
      <c r="G54" s="1">
        <f t="shared" si="3"/>
        <v>0</v>
      </c>
    </row>
    <row r="55" spans="1:7">
      <c r="A55" s="37"/>
      <c r="B55" s="35"/>
      <c r="C55" s="35"/>
      <c r="D55" s="35"/>
      <c r="E55" s="1">
        <f t="shared" si="2"/>
        <v>0</v>
      </c>
      <c r="F55" s="35"/>
      <c r="G55" s="1">
        <f t="shared" si="3"/>
        <v>0</v>
      </c>
    </row>
    <row r="56" spans="1:7">
      <c r="A56" s="37"/>
      <c r="B56" s="35"/>
      <c r="C56" s="35"/>
      <c r="D56" s="35"/>
      <c r="E56" s="1">
        <f t="shared" si="2"/>
        <v>0</v>
      </c>
      <c r="F56" s="35"/>
      <c r="G56" s="1">
        <f t="shared" si="3"/>
        <v>0</v>
      </c>
    </row>
    <row r="57" spans="1:7">
      <c r="A57" s="37"/>
      <c r="B57" s="35"/>
      <c r="C57" s="35"/>
      <c r="D57" s="35"/>
      <c r="E57" s="1">
        <f t="shared" si="2"/>
        <v>0</v>
      </c>
      <c r="F57" s="35"/>
      <c r="G57" s="1">
        <f t="shared" si="3"/>
        <v>0</v>
      </c>
    </row>
    <row r="58" spans="1:7">
      <c r="A58" s="37"/>
      <c r="B58" s="35"/>
      <c r="C58" s="35"/>
      <c r="D58" s="35"/>
      <c r="E58" s="1">
        <f t="shared" si="2"/>
        <v>0</v>
      </c>
      <c r="F58" s="35"/>
      <c r="G58" s="1">
        <f t="shared" si="3"/>
        <v>0</v>
      </c>
    </row>
    <row r="59" spans="1:7">
      <c r="A59" s="37"/>
      <c r="B59" s="35"/>
      <c r="C59" s="35"/>
      <c r="D59" s="35"/>
      <c r="E59" s="1">
        <f t="shared" si="2"/>
        <v>0</v>
      </c>
      <c r="F59" s="35"/>
      <c r="G59" s="1">
        <f t="shared" si="3"/>
        <v>0</v>
      </c>
    </row>
    <row r="60" spans="1:7" ht="25.5">
      <c r="A60" s="58" t="s">
        <v>22</v>
      </c>
      <c r="B60" s="58"/>
      <c r="C60" s="58"/>
      <c r="D60" s="58"/>
      <c r="E60" s="3">
        <f>SUM(E40:E59)</f>
        <v>0</v>
      </c>
      <c r="F60" s="9"/>
      <c r="G60" s="3">
        <f>SUM(G40:G59)</f>
        <v>0</v>
      </c>
    </row>
    <row r="61" spans="1:7" ht="25.5">
      <c r="A61" s="76" t="s">
        <v>31</v>
      </c>
      <c r="B61" s="76"/>
      <c r="C61" s="76"/>
      <c r="D61" s="76"/>
      <c r="E61" s="72" t="e">
        <f>G60/E60</f>
        <v>#DIV/0!</v>
      </c>
      <c r="F61" s="72"/>
      <c r="G61" s="72"/>
    </row>
    <row r="62" spans="1:7" ht="25.5">
      <c r="A62" s="76" t="s">
        <v>32</v>
      </c>
      <c r="B62" s="76"/>
      <c r="C62" s="76"/>
      <c r="D62" s="76"/>
      <c r="E62" s="73"/>
      <c r="F62" s="73"/>
      <c r="G62" s="73"/>
    </row>
    <row r="63" spans="1:7" ht="18">
      <c r="A63" s="63" t="s">
        <v>33</v>
      </c>
      <c r="B63" s="63"/>
      <c r="C63" s="63"/>
      <c r="D63" s="63"/>
      <c r="E63" s="72" t="e">
        <f>E61-E62</f>
        <v>#DIV/0!</v>
      </c>
      <c r="F63" s="72"/>
      <c r="G63" s="72"/>
    </row>
    <row r="64" spans="1:7" ht="18">
      <c r="A64" s="63" t="s">
        <v>34</v>
      </c>
      <c r="B64" s="63"/>
      <c r="C64" s="63"/>
      <c r="D64" s="63"/>
      <c r="E64" s="73"/>
      <c r="F64" s="73"/>
      <c r="G64" s="73"/>
    </row>
    <row r="65" spans="1:7" ht="18">
      <c r="A65" s="74" t="s">
        <v>35</v>
      </c>
      <c r="B65" s="74"/>
      <c r="C65" s="74"/>
      <c r="D65" s="74"/>
      <c r="E65" s="72" t="e">
        <f>E63/E64</f>
        <v>#DIV/0!</v>
      </c>
      <c r="F65" s="72"/>
      <c r="G65" s="72"/>
    </row>
    <row r="66" spans="1:7" ht="27.75" customHeight="1">
      <c r="A66" s="66" t="e">
        <f>IF(E65&gt;0.2,"افزایش دیوار نسبی",IF(E65&gt;0.05,"افزایش دیوار نسبی و لحاظ اثر پیچش","مقدار دیوار نسبی مناسب است"))</f>
        <v>#DIV/0!</v>
      </c>
      <c r="B66" s="67"/>
      <c r="C66" s="67"/>
      <c r="D66" s="67"/>
      <c r="E66" s="67"/>
      <c r="F66" s="67"/>
      <c r="G66" s="68"/>
    </row>
    <row r="67" spans="1:7" ht="27" customHeight="1">
      <c r="A67" s="51"/>
      <c r="B67" s="51"/>
      <c r="C67" s="51"/>
      <c r="D67" s="51"/>
      <c r="E67" s="55" t="e">
        <f>E65-0.05</f>
        <v>#DIV/0!</v>
      </c>
      <c r="F67" s="55"/>
      <c r="G67" s="55"/>
    </row>
    <row r="68" spans="1:7" ht="21" customHeight="1">
      <c r="A68" s="53" t="s">
        <v>64</v>
      </c>
      <c r="B68" s="53"/>
      <c r="C68" s="53"/>
      <c r="D68" s="53"/>
      <c r="E68" s="54">
        <v>5.2999999999999999E-2</v>
      </c>
      <c r="F68" s="54"/>
      <c r="G68" s="54"/>
    </row>
    <row r="69" spans="1:7" ht="21" customHeight="1">
      <c r="A69" s="53" t="s">
        <v>65</v>
      </c>
      <c r="B69" s="53"/>
      <c r="C69" s="53"/>
      <c r="D69" s="53"/>
      <c r="E69" s="54">
        <v>0.04</v>
      </c>
      <c r="F69" s="54"/>
      <c r="G69" s="54"/>
    </row>
    <row r="70" spans="1:7" ht="21" customHeight="1">
      <c r="A70" s="53" t="s">
        <v>63</v>
      </c>
      <c r="B70" s="53"/>
      <c r="C70" s="53"/>
      <c r="D70" s="53"/>
      <c r="E70" s="55" t="e">
        <f>E69*(1+E67)</f>
        <v>#DIV/0!</v>
      </c>
      <c r="F70" s="55"/>
      <c r="G70" s="55"/>
    </row>
    <row r="71" spans="1:7" ht="21.75" customHeight="1">
      <c r="A71" s="52" t="e">
        <f>IF(E70&lt;=E68,"نیازی به افزودن دیوار در امتداد Y نیست","باید دیوارها افزایش یابند.")</f>
        <v>#DIV/0!</v>
      </c>
      <c r="B71" s="52"/>
      <c r="C71" s="52"/>
      <c r="D71" s="52"/>
      <c r="E71" s="52"/>
      <c r="F71" s="52"/>
      <c r="G71" s="52"/>
    </row>
    <row r="72" spans="1:7" ht="30.75" customHeight="1">
      <c r="A72" s="71"/>
      <c r="B72" s="71"/>
      <c r="C72" s="71"/>
      <c r="D72" s="71"/>
      <c r="E72" s="71"/>
      <c r="F72" s="71"/>
      <c r="G72" s="71"/>
    </row>
  </sheetData>
  <sheetProtection algorithmName="SHA-512" hashValue="rQLelRQjNXey5Gz5HVkr7JHpCNAxui67Bh7SfnL+vJNg549M2ewfkkOeMovKXxKZAbZO9+9ivygGPWbAdpk9eA==" saltValue="cAxbObgh0IQiCuJ5h305bg==" spinCount="100000" sheet="1" objects="1" scenarios="1"/>
  <mergeCells count="48">
    <mergeCell ref="A1:G7"/>
    <mergeCell ref="A37:O37"/>
    <mergeCell ref="A66:G66"/>
    <mergeCell ref="A72:G72"/>
    <mergeCell ref="A63:D63"/>
    <mergeCell ref="E63:G63"/>
    <mergeCell ref="A64:D64"/>
    <mergeCell ref="E64:G64"/>
    <mergeCell ref="A65:D65"/>
    <mergeCell ref="E65:G65"/>
    <mergeCell ref="A38:G38"/>
    <mergeCell ref="A60:D60"/>
    <mergeCell ref="A61:D61"/>
    <mergeCell ref="E61:G61"/>
    <mergeCell ref="A62:D62"/>
    <mergeCell ref="E62:G62"/>
    <mergeCell ref="A67:D67"/>
    <mergeCell ref="E67:G67"/>
    <mergeCell ref="A9:G9"/>
    <mergeCell ref="A8:G8"/>
    <mergeCell ref="A25:D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G31"/>
    <mergeCell ref="A35:D35"/>
    <mergeCell ref="E35:G35"/>
    <mergeCell ref="A36:G36"/>
    <mergeCell ref="A32:D32"/>
    <mergeCell ref="A71:G71"/>
    <mergeCell ref="A68:D68"/>
    <mergeCell ref="E68:G68"/>
    <mergeCell ref="A69:D69"/>
    <mergeCell ref="E69:G69"/>
    <mergeCell ref="A70:D70"/>
    <mergeCell ref="E70:G70"/>
    <mergeCell ref="E32:G32"/>
    <mergeCell ref="A33:D33"/>
    <mergeCell ref="E33:G33"/>
    <mergeCell ref="A34:D34"/>
    <mergeCell ref="E34:G34"/>
  </mergeCells>
  <conditionalFormatting sqref="A32 A36">
    <cfRule type="containsText" dxfId="24" priority="5" operator="containsText" text="نیاز به در نظر گرفتن اثر پیچش نیست">
      <formula>NOT(ISERROR(SEARCH("نیاز به در نظر گرفتن اثر پیچش نیست",A32)))</formula>
    </cfRule>
    <cfRule type="containsText" dxfId="23" priority="6" operator="containsText" text="اثر پیجش در نظر گرفته شود">
      <formula>NOT(ISERROR(SEARCH("اثر پیجش در نظر گرفته شود",A32)))</formula>
    </cfRule>
  </conditionalFormatting>
  <conditionalFormatting sqref="A72:G72">
    <cfRule type="containsText" dxfId="22" priority="3" operator="containsText" text="نیاز به در نظر گرفتن اثر پیچش نیست">
      <formula>NOT(ISERROR(SEARCH("نیاز به در نظر گرفتن اثر پیچش نیست",A72)))</formula>
    </cfRule>
    <cfRule type="containsText" dxfId="21" priority="4" operator="containsText" text="اثر پیجش در نظر گرفته شود">
      <formula>NOT(ISERROR(SEARCH("اثر پیجش در نظر گرفته شود",A72)))</formula>
    </cfRule>
  </conditionalFormatting>
  <conditionalFormatting sqref="A67:A70">
    <cfRule type="containsText" dxfId="20" priority="1" operator="containsText" text="نیاز به در نظر گرفتن اثر پیچش نیست">
      <formula>NOT(ISERROR(SEARCH("نیاز به در نظر گرفتن اثر پیچش نیست",A67)))</formula>
    </cfRule>
    <cfRule type="containsText" dxfId="19" priority="2" operator="containsText" text="اثر پیجش در نظر گرفته شود">
      <formula>NOT(ISERROR(SEARCH("اثر پیجش در نظر گرفته شود",A67)))</formula>
    </cfRule>
  </conditionalFormatting>
  <printOptions horizontalCentered="1"/>
  <pageMargins left="0.25" right="0.25" top="0.75" bottom="0.75" header="0.3" footer="0.3"/>
  <pageSetup orientation="portrait" r:id="rId1"/>
  <rowBreaks count="1" manualBreakCount="1">
    <brk id="36" max="6" man="1"/>
  </rowBreaks>
  <ignoredErrors>
    <ignoredError sqref="E11" unlockedFormula="1"/>
  </ignoredErrors>
  <drawing r:id="rId2"/>
  <legacyDrawing r:id="rId3"/>
  <oleObjects>
    <mc:AlternateContent xmlns:mc="http://schemas.openxmlformats.org/markup-compatibility/2006">
      <mc:Choice Requires="x14">
        <oleObject progId="Equation.DSMT4" shapeId="3074" r:id="rId4">
          <objectPr defaultSize="0" autoPict="0" r:id="rId5">
            <anchor moveWithCells="1" sizeWithCells="1">
              <from>
                <xdr:col>1</xdr:col>
                <xdr:colOff>438150</xdr:colOff>
                <xdr:row>31</xdr:row>
                <xdr:rowOff>28575</xdr:rowOff>
              </from>
              <to>
                <xdr:col>3</xdr:col>
                <xdr:colOff>323850</xdr:colOff>
                <xdr:row>31</xdr:row>
                <xdr:rowOff>228600</xdr:rowOff>
              </to>
            </anchor>
          </objectPr>
        </oleObject>
      </mc:Choice>
      <mc:Fallback>
        <oleObject progId="Equation.DSMT4" shapeId="3074" r:id="rId4"/>
      </mc:Fallback>
    </mc:AlternateContent>
    <mc:AlternateContent xmlns:mc="http://schemas.openxmlformats.org/markup-compatibility/2006">
      <mc:Choice Requires="x14">
        <oleObject progId="Equation.DSMT4" shapeId="3076" r:id="rId6">
          <objectPr defaultSize="0" autoPict="0" r:id="rId7">
            <anchor moveWithCells="1" sizeWithCells="1">
              <from>
                <xdr:col>1</xdr:col>
                <xdr:colOff>428625</xdr:colOff>
                <xdr:row>66</xdr:row>
                <xdr:rowOff>57150</xdr:rowOff>
              </from>
              <to>
                <xdr:col>3</xdr:col>
                <xdr:colOff>228600</xdr:colOff>
                <xdr:row>66</xdr:row>
                <xdr:rowOff>295275</xdr:rowOff>
              </to>
            </anchor>
          </objectPr>
        </oleObject>
      </mc:Choice>
      <mc:Fallback>
        <oleObject progId="Equation.DSMT4" shapeId="3076" r:id="rId6"/>
      </mc:Fallback>
    </mc:AlternateContent>
    <mc:AlternateContent xmlns:mc="http://schemas.openxmlformats.org/markup-compatibility/2006">
      <mc:Choice Requires="x14">
        <oleObject progId="Equation.DSMT4" shapeId="3077" r:id="rId8">
          <objectPr defaultSize="0" autoPict="0" r:id="rId9">
            <anchor moveWithCells="1" sizeWithCells="1">
              <from>
                <xdr:col>7</xdr:col>
                <xdr:colOff>352425</xdr:colOff>
                <xdr:row>23</xdr:row>
                <xdr:rowOff>152400</xdr:rowOff>
              </from>
              <to>
                <xdr:col>12</xdr:col>
                <xdr:colOff>247650</xdr:colOff>
                <xdr:row>30</xdr:row>
                <xdr:rowOff>57150</xdr:rowOff>
              </to>
            </anchor>
          </objectPr>
        </oleObject>
      </mc:Choice>
      <mc:Fallback>
        <oleObject progId="Equation.DSMT4" shapeId="3077" r:id="rId8"/>
      </mc:Fallback>
    </mc:AlternateContent>
    <mc:AlternateContent xmlns:mc="http://schemas.openxmlformats.org/markup-compatibility/2006">
      <mc:Choice Requires="x14">
        <oleObject progId="Equation.DSMT4" shapeId="3078" r:id="rId10">
          <objectPr defaultSize="0" autoPict="0" r:id="rId11">
            <anchor moveWithCells="1" sizeWithCells="1">
              <from>
                <xdr:col>7</xdr:col>
                <xdr:colOff>247650</xdr:colOff>
                <xdr:row>59</xdr:row>
                <xdr:rowOff>38100</xdr:rowOff>
              </from>
              <to>
                <xdr:col>12</xdr:col>
                <xdr:colOff>152400</xdr:colOff>
                <xdr:row>65</xdr:row>
                <xdr:rowOff>104775</xdr:rowOff>
              </to>
            </anchor>
          </objectPr>
        </oleObject>
      </mc:Choice>
      <mc:Fallback>
        <oleObject progId="Equation.DSMT4" shapeId="3078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7"/>
  <sheetViews>
    <sheetView rightToLeft="1" zoomScaleNormal="100" workbookViewId="0">
      <selection activeCell="A30" sqref="A30:J31"/>
    </sheetView>
  </sheetViews>
  <sheetFormatPr defaultRowHeight="15"/>
  <cols>
    <col min="1" max="16384" width="9.140625" style="4"/>
  </cols>
  <sheetData>
    <row r="1" spans="1:10" ht="28.5" customHeight="1">
      <c r="A1" s="175" t="s">
        <v>58</v>
      </c>
      <c r="B1" s="176"/>
      <c r="C1" s="176"/>
      <c r="D1" s="176"/>
      <c r="E1" s="176"/>
      <c r="F1" s="176"/>
      <c r="G1" s="176"/>
      <c r="H1" s="176"/>
      <c r="I1" s="176"/>
      <c r="J1" s="177"/>
    </row>
    <row r="2" spans="1:10" ht="31.5" customHeight="1">
      <c r="A2" s="178">
        <f>E2*I2</f>
        <v>15</v>
      </c>
      <c r="B2" s="179"/>
      <c r="C2" s="180"/>
      <c r="D2" s="180"/>
      <c r="E2" s="33">
        <v>3</v>
      </c>
      <c r="F2" s="22"/>
      <c r="G2" s="33">
        <v>0.35</v>
      </c>
      <c r="H2" s="22"/>
      <c r="I2" s="33">
        <v>5</v>
      </c>
      <c r="J2" s="23"/>
    </row>
    <row r="3" spans="1:10" ht="33" thickBot="1">
      <c r="A3" s="181" t="s">
        <v>59</v>
      </c>
      <c r="B3" s="182"/>
      <c r="C3" s="183"/>
      <c r="D3" s="183"/>
      <c r="E3" s="182"/>
      <c r="F3" s="182"/>
      <c r="G3" s="183"/>
      <c r="H3" s="183"/>
      <c r="I3" s="182"/>
      <c r="J3" s="184"/>
    </row>
    <row r="4" spans="1:10" ht="18">
      <c r="A4" s="27" t="s">
        <v>37</v>
      </c>
      <c r="B4" s="28" t="s">
        <v>38</v>
      </c>
      <c r="C4" s="25" t="s">
        <v>39</v>
      </c>
      <c r="D4" s="26" t="s">
        <v>40</v>
      </c>
      <c r="E4" s="27" t="s">
        <v>41</v>
      </c>
      <c r="F4" s="28" t="s">
        <v>42</v>
      </c>
      <c r="G4" s="25" t="s">
        <v>43</v>
      </c>
      <c r="H4" s="26" t="s">
        <v>44</v>
      </c>
      <c r="I4" s="27" t="s">
        <v>45</v>
      </c>
      <c r="J4" s="28" t="s">
        <v>46</v>
      </c>
    </row>
    <row r="5" spans="1:10" ht="18.75" thickBot="1">
      <c r="A5" s="29">
        <v>2.2000000000000002</v>
      </c>
      <c r="B5" s="30">
        <v>1</v>
      </c>
      <c r="C5" s="31">
        <v>1</v>
      </c>
      <c r="D5" s="32">
        <v>1.2</v>
      </c>
      <c r="E5" s="29">
        <v>0</v>
      </c>
      <c r="F5" s="30">
        <v>0</v>
      </c>
      <c r="G5" s="31">
        <v>0</v>
      </c>
      <c r="H5" s="32">
        <v>0</v>
      </c>
      <c r="I5" s="29">
        <v>0</v>
      </c>
      <c r="J5" s="30">
        <v>0</v>
      </c>
    </row>
    <row r="6" spans="1:10" ht="18.75" thickBot="1">
      <c r="A6" s="185">
        <f>A5*B5</f>
        <v>2.2000000000000002</v>
      </c>
      <c r="B6" s="186"/>
      <c r="C6" s="187">
        <f t="shared" ref="C6" si="0">C5*D5</f>
        <v>1.2</v>
      </c>
      <c r="D6" s="188"/>
      <c r="E6" s="185">
        <f t="shared" ref="E6" si="1">E5*F5</f>
        <v>0</v>
      </c>
      <c r="F6" s="186"/>
      <c r="G6" s="187">
        <f t="shared" ref="G6" si="2">G5*H5</f>
        <v>0</v>
      </c>
      <c r="H6" s="188"/>
      <c r="I6" s="185">
        <f t="shared" ref="I6" si="3">I5*J5</f>
        <v>0</v>
      </c>
      <c r="J6" s="186"/>
    </row>
    <row r="7" spans="1:10">
      <c r="A7" s="100" t="s">
        <v>47</v>
      </c>
      <c r="B7" s="101"/>
      <c r="C7" s="169"/>
      <c r="D7" s="169"/>
      <c r="E7" s="169"/>
      <c r="F7" s="169"/>
      <c r="G7" s="169"/>
      <c r="H7" s="169"/>
      <c r="I7" s="169"/>
      <c r="J7" s="170"/>
    </row>
    <row r="8" spans="1:10">
      <c r="A8" s="102"/>
      <c r="B8" s="103"/>
      <c r="C8" s="154"/>
      <c r="D8" s="154"/>
      <c r="E8" s="154"/>
      <c r="F8" s="154"/>
      <c r="G8" s="154"/>
      <c r="H8" s="154"/>
      <c r="I8" s="154"/>
      <c r="J8" s="155"/>
    </row>
    <row r="9" spans="1:10">
      <c r="A9" s="104"/>
      <c r="B9" s="105"/>
      <c r="C9" s="156"/>
      <c r="D9" s="156"/>
      <c r="E9" s="156"/>
      <c r="F9" s="156"/>
      <c r="G9" s="156"/>
      <c r="H9" s="156"/>
      <c r="I9" s="156"/>
      <c r="J9" s="157"/>
    </row>
    <row r="10" spans="1:10" ht="39.75" customHeight="1">
      <c r="A10" s="163">
        <f>I6+G6+E6+C6+A6</f>
        <v>3.4000000000000004</v>
      </c>
      <c r="B10" s="164"/>
      <c r="C10" s="164"/>
      <c r="D10" s="165"/>
      <c r="E10" s="171"/>
      <c r="F10" s="171"/>
      <c r="G10" s="171"/>
      <c r="H10" s="171"/>
      <c r="I10" s="171"/>
      <c r="J10" s="172"/>
    </row>
    <row r="11" spans="1:10" ht="46.5" customHeight="1">
      <c r="A11" s="163">
        <f>1/3*(I2*E2)</f>
        <v>5</v>
      </c>
      <c r="B11" s="164"/>
      <c r="C11" s="164"/>
      <c r="D11" s="165"/>
      <c r="E11" s="173"/>
      <c r="F11" s="173"/>
      <c r="G11" s="173"/>
      <c r="H11" s="173"/>
      <c r="I11" s="173"/>
      <c r="J11" s="174"/>
    </row>
    <row r="12" spans="1:10" ht="15" customHeight="1">
      <c r="A12" s="114" t="str">
        <f>IF(A10&lt;=A11,"رابطه فوق رعایت گردیده است و نیاز به کلاف بازشو ندارد","رابطه رعایت نشده و نیاز به کلاف بازشو دارد")</f>
        <v>رابطه فوق رعایت گردیده است و نیاز به کلاف بازشو ندارد</v>
      </c>
      <c r="B12" s="115"/>
      <c r="C12" s="115"/>
      <c r="D12" s="115"/>
      <c r="E12" s="115"/>
      <c r="F12" s="115"/>
      <c r="G12" s="115"/>
      <c r="H12" s="115"/>
      <c r="I12" s="115"/>
      <c r="J12" s="116"/>
    </row>
    <row r="13" spans="1:10" ht="15" customHeight="1" thickBot="1">
      <c r="A13" s="117"/>
      <c r="B13" s="118"/>
      <c r="C13" s="118"/>
      <c r="D13" s="118"/>
      <c r="E13" s="118"/>
      <c r="F13" s="118"/>
      <c r="G13" s="118"/>
      <c r="H13" s="118"/>
      <c r="I13" s="118"/>
      <c r="J13" s="119"/>
    </row>
    <row r="14" spans="1:10">
      <c r="A14" s="151"/>
      <c r="B14" s="107"/>
      <c r="C14" s="107"/>
      <c r="D14" s="107"/>
      <c r="E14" s="107"/>
      <c r="F14" s="107"/>
      <c r="G14" s="107"/>
      <c r="H14" s="107"/>
      <c r="I14" s="107"/>
      <c r="J14" s="108"/>
    </row>
    <row r="15" spans="1:10">
      <c r="A15" s="102" t="s">
        <v>47</v>
      </c>
      <c r="B15" s="152"/>
      <c r="C15" s="154"/>
      <c r="D15" s="154"/>
      <c r="E15" s="154"/>
      <c r="F15" s="154"/>
      <c r="G15" s="154"/>
      <c r="H15" s="154"/>
      <c r="I15" s="154"/>
      <c r="J15" s="155"/>
    </row>
    <row r="16" spans="1:10">
      <c r="A16" s="102"/>
      <c r="B16" s="152"/>
      <c r="C16" s="154"/>
      <c r="D16" s="154"/>
      <c r="E16" s="154"/>
      <c r="F16" s="154"/>
      <c r="G16" s="154"/>
      <c r="H16" s="154"/>
      <c r="I16" s="154"/>
      <c r="J16" s="155"/>
    </row>
    <row r="17" spans="1:10">
      <c r="A17" s="104"/>
      <c r="B17" s="153"/>
      <c r="C17" s="156"/>
      <c r="D17" s="156"/>
      <c r="E17" s="156"/>
      <c r="F17" s="156"/>
      <c r="G17" s="156"/>
      <c r="H17" s="156"/>
      <c r="I17" s="156"/>
      <c r="J17" s="157"/>
    </row>
    <row r="18" spans="1:10" ht="33" customHeight="1">
      <c r="A18" s="158">
        <f>J5+H5+F5+D5+B5</f>
        <v>2.2000000000000002</v>
      </c>
      <c r="B18" s="159"/>
      <c r="C18" s="159"/>
      <c r="D18" s="160"/>
      <c r="E18" s="161"/>
      <c r="F18" s="161"/>
      <c r="G18" s="161"/>
      <c r="H18" s="161"/>
      <c r="I18" s="161"/>
      <c r="J18" s="162"/>
    </row>
    <row r="19" spans="1:10" ht="38.25" customHeight="1">
      <c r="A19" s="163">
        <f>0.5*I2</f>
        <v>2.5</v>
      </c>
      <c r="B19" s="164"/>
      <c r="C19" s="164"/>
      <c r="D19" s="165"/>
      <c r="E19" s="166"/>
      <c r="F19" s="167"/>
      <c r="G19" s="167"/>
      <c r="H19" s="167"/>
      <c r="I19" s="167"/>
      <c r="J19" s="168"/>
    </row>
    <row r="20" spans="1:10" ht="15" customHeight="1">
      <c r="A20" s="114" t="str">
        <f>IF(A18&lt;=A19,"رابطه فوق رعایت گردیده است و نیاز به کلاف بازشو ندارد","رابطه رعایت نشده و نیاز به کلاف بازشو دارد")</f>
        <v>رابطه فوق رعایت گردیده است و نیاز به کلاف بازشو ندارد</v>
      </c>
      <c r="B20" s="115"/>
      <c r="C20" s="115"/>
      <c r="D20" s="115"/>
      <c r="E20" s="115"/>
      <c r="F20" s="115"/>
      <c r="G20" s="115"/>
      <c r="H20" s="115"/>
      <c r="I20" s="115"/>
      <c r="J20" s="116"/>
    </row>
    <row r="21" spans="1:10" ht="15" customHeight="1" thickBot="1">
      <c r="A21" s="117"/>
      <c r="B21" s="118"/>
      <c r="C21" s="118"/>
      <c r="D21" s="118"/>
      <c r="E21" s="118"/>
      <c r="F21" s="118"/>
      <c r="G21" s="118"/>
      <c r="H21" s="118"/>
      <c r="I21" s="118"/>
      <c r="J21" s="119"/>
    </row>
    <row r="22" spans="1:10" ht="15" customHeight="1">
      <c r="A22" s="100" t="s">
        <v>47</v>
      </c>
      <c r="B22" s="101"/>
      <c r="C22" s="106"/>
      <c r="D22" s="107"/>
      <c r="E22" s="107"/>
      <c r="F22" s="107"/>
      <c r="G22" s="107"/>
      <c r="H22" s="107"/>
      <c r="I22" s="107"/>
      <c r="J22" s="108"/>
    </row>
    <row r="23" spans="1:10" ht="15" customHeight="1">
      <c r="A23" s="102"/>
      <c r="B23" s="103"/>
      <c r="C23" s="109"/>
      <c r="D23" s="110"/>
      <c r="E23" s="110"/>
      <c r="F23" s="110"/>
      <c r="G23" s="110"/>
      <c r="H23" s="110"/>
      <c r="I23" s="110"/>
      <c r="J23" s="111"/>
    </row>
    <row r="24" spans="1:10" ht="15" customHeight="1">
      <c r="A24" s="104"/>
      <c r="B24" s="105"/>
      <c r="C24" s="112"/>
      <c r="D24" s="69"/>
      <c r="E24" s="69"/>
      <c r="F24" s="69"/>
      <c r="G24" s="69"/>
      <c r="H24" s="69"/>
      <c r="I24" s="69"/>
      <c r="J24" s="113"/>
    </row>
    <row r="25" spans="1:10" ht="15" customHeight="1">
      <c r="A25" s="114" t="str">
        <f>IF(MAX(J5,H5,F5,D5,B5)&lt;=2,"رابطه فوق رعایت گردیده است و نیاز به کلاف بازشو ندارد","رابطه رعایت نشده و نیاز به کلاف بازشو دارد.")</f>
        <v>رابطه فوق رعایت گردیده است و نیاز به کلاف بازشو ندارد</v>
      </c>
      <c r="B25" s="115"/>
      <c r="C25" s="115"/>
      <c r="D25" s="115"/>
      <c r="E25" s="115"/>
      <c r="F25" s="115"/>
      <c r="G25" s="115"/>
      <c r="H25" s="115"/>
      <c r="I25" s="115"/>
      <c r="J25" s="116"/>
    </row>
    <row r="26" spans="1:10" ht="15" customHeight="1" thickBot="1">
      <c r="A26" s="117"/>
      <c r="B26" s="118"/>
      <c r="C26" s="118"/>
      <c r="D26" s="118"/>
      <c r="E26" s="118"/>
      <c r="F26" s="118"/>
      <c r="G26" s="118"/>
      <c r="H26" s="118"/>
      <c r="I26" s="118"/>
      <c r="J26" s="119"/>
    </row>
    <row r="27" spans="1:10">
      <c r="A27" s="100" t="s">
        <v>47</v>
      </c>
      <c r="B27" s="101"/>
      <c r="C27" s="106"/>
      <c r="D27" s="107"/>
      <c r="E27" s="107"/>
      <c r="F27" s="107"/>
      <c r="G27" s="107"/>
      <c r="H27" s="107"/>
      <c r="I27" s="107"/>
      <c r="J27" s="108"/>
    </row>
    <row r="28" spans="1:10">
      <c r="A28" s="102"/>
      <c r="B28" s="103"/>
      <c r="C28" s="109"/>
      <c r="D28" s="110"/>
      <c r="E28" s="110"/>
      <c r="F28" s="110"/>
      <c r="G28" s="110"/>
      <c r="H28" s="110"/>
      <c r="I28" s="110"/>
      <c r="J28" s="111"/>
    </row>
    <row r="29" spans="1:10">
      <c r="A29" s="104"/>
      <c r="B29" s="105"/>
      <c r="C29" s="112"/>
      <c r="D29" s="69"/>
      <c r="E29" s="69"/>
      <c r="F29" s="69"/>
      <c r="G29" s="69"/>
      <c r="H29" s="69"/>
      <c r="I29" s="69"/>
      <c r="J29" s="113"/>
    </row>
    <row r="30" spans="1:10" ht="15" customHeight="1">
      <c r="A30" s="114" t="str">
        <f>IF(MAX(I5,G5,E5,C5,A5)&lt;=2,"رابطه فوق رعایت گردیده است و نیاز به کلاف بازشو ندارد","رابطه رعایت نشده و نیاز به کلاف بازشو دارد")</f>
        <v>رابطه رعایت نشده و نیاز به کلاف بازشو دارد</v>
      </c>
      <c r="B30" s="115"/>
      <c r="C30" s="115"/>
      <c r="D30" s="115"/>
      <c r="E30" s="115"/>
      <c r="F30" s="115"/>
      <c r="G30" s="115"/>
      <c r="H30" s="115"/>
      <c r="I30" s="115"/>
      <c r="J30" s="116"/>
    </row>
    <row r="31" spans="1:10" ht="15" customHeight="1" thickBot="1">
      <c r="A31" s="117"/>
      <c r="B31" s="118"/>
      <c r="C31" s="118"/>
      <c r="D31" s="118"/>
      <c r="E31" s="118"/>
      <c r="F31" s="118"/>
      <c r="G31" s="118"/>
      <c r="H31" s="118"/>
      <c r="I31" s="118"/>
      <c r="J31" s="119"/>
    </row>
    <row r="32" spans="1:10">
      <c r="A32" s="120" t="s">
        <v>47</v>
      </c>
      <c r="B32" s="121"/>
      <c r="C32" s="124" t="s">
        <v>48</v>
      </c>
      <c r="D32" s="125"/>
      <c r="E32" s="125"/>
      <c r="F32" s="125"/>
      <c r="G32" s="125"/>
      <c r="H32" s="125"/>
      <c r="I32" s="125"/>
      <c r="J32" s="126"/>
    </row>
    <row r="33" spans="1:19">
      <c r="A33" s="122"/>
      <c r="B33" s="123"/>
      <c r="C33" s="127"/>
      <c r="D33" s="128"/>
      <c r="E33" s="128"/>
      <c r="F33" s="128"/>
      <c r="G33" s="128"/>
      <c r="H33" s="128"/>
      <c r="I33" s="128"/>
      <c r="J33" s="129"/>
    </row>
    <row r="34" spans="1:19" ht="15" customHeight="1">
      <c r="A34" s="130" t="s">
        <v>49</v>
      </c>
      <c r="B34" s="131"/>
      <c r="C34" s="131"/>
      <c r="D34" s="131"/>
      <c r="E34" s="132"/>
      <c r="F34" s="86">
        <v>0.9</v>
      </c>
      <c r="G34" s="86"/>
      <c r="H34" s="86"/>
      <c r="I34" s="139"/>
      <c r="J34" s="140"/>
      <c r="N34" s="24"/>
      <c r="O34" s="24"/>
      <c r="P34" s="24"/>
      <c r="Q34" s="24"/>
      <c r="R34" s="24"/>
      <c r="S34" s="24"/>
    </row>
    <row r="35" spans="1:19" ht="15" customHeight="1">
      <c r="A35" s="133"/>
      <c r="B35" s="134"/>
      <c r="C35" s="134"/>
      <c r="D35" s="134"/>
      <c r="E35" s="135"/>
      <c r="F35" s="86"/>
      <c r="G35" s="86"/>
      <c r="H35" s="86"/>
      <c r="I35" s="141"/>
      <c r="J35" s="142"/>
      <c r="N35" s="24"/>
      <c r="O35" s="24"/>
      <c r="P35" s="21">
        <f>2/3*F34</f>
        <v>0.6</v>
      </c>
      <c r="Q35" s="24" t="s">
        <v>50</v>
      </c>
      <c r="R35" s="24"/>
      <c r="S35" s="24"/>
    </row>
    <row r="36" spans="1:19" ht="15" customHeight="1">
      <c r="A36" s="136"/>
      <c r="B36" s="137"/>
      <c r="C36" s="137"/>
      <c r="D36" s="137"/>
      <c r="E36" s="138"/>
      <c r="F36" s="86"/>
      <c r="G36" s="86"/>
      <c r="H36" s="86"/>
      <c r="I36" s="143"/>
      <c r="J36" s="144"/>
      <c r="N36" s="24"/>
      <c r="O36" s="24"/>
      <c r="P36" s="24"/>
      <c r="Q36" s="24"/>
      <c r="R36" s="24"/>
      <c r="S36" s="24"/>
    </row>
    <row r="37" spans="1:19" ht="42.75" customHeight="1">
      <c r="A37" s="83" t="s">
        <v>48</v>
      </c>
      <c r="B37" s="84"/>
      <c r="C37" s="84"/>
      <c r="D37" s="84"/>
      <c r="E37" s="85"/>
      <c r="F37" s="89">
        <v>0.75</v>
      </c>
      <c r="G37" s="90"/>
      <c r="H37" s="145"/>
      <c r="I37" s="146"/>
      <c r="J37" s="147"/>
      <c r="N37" s="24"/>
      <c r="O37" s="24"/>
      <c r="P37" s="24"/>
      <c r="Q37" s="24"/>
      <c r="R37" s="24"/>
      <c r="S37" s="24"/>
    </row>
    <row r="38" spans="1:19" ht="15" customHeight="1">
      <c r="A38" s="114" t="str">
        <f>IF(F37&gt;=MAX(P35,0.75),"رابطه فوق رعایت گردیده است و نیاز به کلاف بازشو ندارد","رابطه رعایت نشده و نیاز به کلاف بازشو دارد")</f>
        <v>رابطه فوق رعایت گردیده است و نیاز به کلاف بازشو ندارد</v>
      </c>
      <c r="B38" s="115"/>
      <c r="C38" s="115"/>
      <c r="D38" s="115"/>
      <c r="E38" s="115"/>
      <c r="F38" s="115"/>
      <c r="G38" s="115"/>
      <c r="H38" s="115"/>
      <c r="I38" s="115"/>
      <c r="J38" s="116"/>
      <c r="N38" s="24"/>
      <c r="O38" s="24"/>
      <c r="P38" s="24"/>
      <c r="Q38" s="24"/>
      <c r="R38" s="24"/>
      <c r="S38" s="24"/>
    </row>
    <row r="39" spans="1:19" ht="15" customHeight="1" thickBot="1">
      <c r="A39" s="117"/>
      <c r="B39" s="118"/>
      <c r="C39" s="118"/>
      <c r="D39" s="118"/>
      <c r="E39" s="118"/>
      <c r="F39" s="118"/>
      <c r="G39" s="118"/>
      <c r="H39" s="118"/>
      <c r="I39" s="118"/>
      <c r="J39" s="119"/>
      <c r="N39" s="24"/>
      <c r="O39" s="24"/>
      <c r="P39" s="24"/>
      <c r="Q39" s="24"/>
      <c r="R39" s="24"/>
      <c r="S39" s="24"/>
    </row>
    <row r="40" spans="1:19" ht="15" customHeight="1">
      <c r="A40" s="148"/>
      <c r="B40" s="149"/>
      <c r="C40" s="149"/>
      <c r="D40" s="149"/>
      <c r="E40" s="149"/>
      <c r="F40" s="149"/>
      <c r="G40" s="149"/>
      <c r="H40" s="149"/>
      <c r="I40" s="149"/>
      <c r="J40" s="150"/>
      <c r="N40" s="24"/>
      <c r="O40" s="24"/>
      <c r="P40" s="24"/>
      <c r="Q40" s="24"/>
      <c r="R40" s="24"/>
      <c r="S40" s="24"/>
    </row>
    <row r="41" spans="1:19" ht="32.25">
      <c r="A41" s="96" t="s">
        <v>47</v>
      </c>
      <c r="B41" s="97"/>
      <c r="C41" s="98" t="s">
        <v>51</v>
      </c>
      <c r="D41" s="98"/>
      <c r="E41" s="98"/>
      <c r="F41" s="98"/>
      <c r="G41" s="98"/>
      <c r="H41" s="98"/>
      <c r="I41" s="98"/>
      <c r="J41" s="99"/>
      <c r="N41" s="24"/>
      <c r="O41" s="24"/>
      <c r="P41" s="24"/>
      <c r="Q41" s="24"/>
      <c r="R41" s="24"/>
      <c r="S41" s="24"/>
    </row>
    <row r="42" spans="1:19" ht="36" customHeight="1">
      <c r="A42" s="83" t="s">
        <v>52</v>
      </c>
      <c r="B42" s="84"/>
      <c r="C42" s="84"/>
      <c r="D42" s="84"/>
      <c r="E42" s="85"/>
      <c r="F42" s="93">
        <v>1</v>
      </c>
      <c r="G42" s="93"/>
      <c r="H42" s="93"/>
      <c r="I42" s="94"/>
      <c r="J42" s="95"/>
      <c r="N42" s="24"/>
      <c r="O42" s="24"/>
      <c r="P42" s="21">
        <f>2/3*F44</f>
        <v>0.6</v>
      </c>
      <c r="Q42" s="24" t="s">
        <v>53</v>
      </c>
      <c r="R42" s="24"/>
      <c r="S42" s="24"/>
    </row>
    <row r="43" spans="1:19" ht="43.5" customHeight="1">
      <c r="A43" s="83" t="s">
        <v>54</v>
      </c>
      <c r="B43" s="84"/>
      <c r="C43" s="84"/>
      <c r="D43" s="84"/>
      <c r="E43" s="85"/>
      <c r="F43" s="89">
        <v>1.2</v>
      </c>
      <c r="G43" s="90"/>
      <c r="H43" s="90"/>
      <c r="I43" s="91"/>
      <c r="J43" s="92"/>
      <c r="N43" s="24"/>
      <c r="O43" s="24"/>
      <c r="P43" s="21">
        <f>(F43+F42)/6</f>
        <v>0.3666666666666667</v>
      </c>
      <c r="Q43" s="24" t="s">
        <v>55</v>
      </c>
      <c r="R43" s="24"/>
      <c r="S43" s="24"/>
    </row>
    <row r="44" spans="1:19" ht="42.75" customHeight="1">
      <c r="A44" s="83" t="s">
        <v>56</v>
      </c>
      <c r="B44" s="84"/>
      <c r="C44" s="84"/>
      <c r="D44" s="84"/>
      <c r="E44" s="85"/>
      <c r="F44" s="86">
        <v>0.9</v>
      </c>
      <c r="G44" s="86"/>
      <c r="H44" s="86"/>
      <c r="I44" s="87"/>
      <c r="J44" s="88"/>
      <c r="N44" s="24"/>
      <c r="O44" s="24"/>
      <c r="P44" s="24"/>
      <c r="Q44" s="24"/>
      <c r="R44" s="24"/>
      <c r="S44" s="24"/>
    </row>
    <row r="45" spans="1:19" ht="42.75" customHeight="1">
      <c r="A45" s="83" t="s">
        <v>57</v>
      </c>
      <c r="B45" s="84"/>
      <c r="C45" s="84"/>
      <c r="D45" s="84"/>
      <c r="E45" s="85"/>
      <c r="F45" s="89">
        <v>0.6</v>
      </c>
      <c r="G45" s="90"/>
      <c r="H45" s="90"/>
      <c r="I45" s="91"/>
      <c r="J45" s="92"/>
      <c r="N45" s="24"/>
      <c r="O45" s="24"/>
      <c r="P45" s="24"/>
      <c r="Q45" s="24"/>
      <c r="R45" s="24"/>
      <c r="S45" s="24"/>
    </row>
    <row r="46" spans="1:19" ht="25.5" customHeight="1">
      <c r="A46" s="77" t="str">
        <f>IF(F45&gt;=MAX(P42,P43),"شرط برقرار است و نیاز به کلاف بازشو ندارد","جرز بین دو بازشو جزئی از بازشو در نظر گرفته میشود و نباید آن را بعنوان دیوار سازه ای لحاظ کرد.")</f>
        <v>شرط برقرار است و نیاز به کلاف بازشو ندارد</v>
      </c>
      <c r="B46" s="78"/>
      <c r="C46" s="78"/>
      <c r="D46" s="78"/>
      <c r="E46" s="78"/>
      <c r="F46" s="78"/>
      <c r="G46" s="78"/>
      <c r="H46" s="78"/>
      <c r="I46" s="78"/>
      <c r="J46" s="79"/>
    </row>
    <row r="47" spans="1:19" ht="18" customHeight="1" thickBot="1">
      <c r="A47" s="80"/>
      <c r="B47" s="81"/>
      <c r="C47" s="81"/>
      <c r="D47" s="81"/>
      <c r="E47" s="81"/>
      <c r="F47" s="81"/>
      <c r="G47" s="81"/>
      <c r="H47" s="81"/>
      <c r="I47" s="81"/>
      <c r="J47" s="82"/>
    </row>
  </sheetData>
  <sheetProtection algorithmName="SHA-512" hashValue="3RB7AcFvT3lkczfh+xG393o/wwxcTkntvUUBVfCYZTkC29IalP8hr/RIP8QTheMoeBO4wachArJUHq34MWVKfg==" saltValue="1XeTcesZn/4Gvp5LciEMVQ==" spinCount="100000" sheet="1" objects="1" scenarios="1"/>
  <mergeCells count="55">
    <mergeCell ref="A1:J1"/>
    <mergeCell ref="A2:B2"/>
    <mergeCell ref="C2:D2"/>
    <mergeCell ref="A3:J3"/>
    <mergeCell ref="A6:B6"/>
    <mergeCell ref="C6:D6"/>
    <mergeCell ref="E6:F6"/>
    <mergeCell ref="G6:H6"/>
    <mergeCell ref="I6:J6"/>
    <mergeCell ref="A7:B9"/>
    <mergeCell ref="C7:J9"/>
    <mergeCell ref="A10:D10"/>
    <mergeCell ref="E10:J10"/>
    <mergeCell ref="A11:D11"/>
    <mergeCell ref="E11:J11"/>
    <mergeCell ref="A25:J26"/>
    <mergeCell ref="A12:J13"/>
    <mergeCell ref="A14:J14"/>
    <mergeCell ref="A15:B17"/>
    <mergeCell ref="C15:J17"/>
    <mergeCell ref="A18:D18"/>
    <mergeCell ref="E18:J18"/>
    <mergeCell ref="A19:D19"/>
    <mergeCell ref="E19:J19"/>
    <mergeCell ref="A20:J21"/>
    <mergeCell ref="A22:B24"/>
    <mergeCell ref="C22:J24"/>
    <mergeCell ref="A41:B41"/>
    <mergeCell ref="C41:J41"/>
    <mergeCell ref="A27:B29"/>
    <mergeCell ref="C27:J29"/>
    <mergeCell ref="A30:J31"/>
    <mergeCell ref="A32:B33"/>
    <mergeCell ref="C32:J33"/>
    <mergeCell ref="A34:E36"/>
    <mergeCell ref="F34:H36"/>
    <mergeCell ref="I34:J36"/>
    <mergeCell ref="A37:E37"/>
    <mergeCell ref="F37:H37"/>
    <mergeCell ref="I37:J37"/>
    <mergeCell ref="A38:J39"/>
    <mergeCell ref="A40:J40"/>
    <mergeCell ref="A42:E42"/>
    <mergeCell ref="F42:H42"/>
    <mergeCell ref="I42:J42"/>
    <mergeCell ref="A43:E43"/>
    <mergeCell ref="F43:H43"/>
    <mergeCell ref="I43:J43"/>
    <mergeCell ref="A46:J47"/>
    <mergeCell ref="A44:E44"/>
    <mergeCell ref="F44:H44"/>
    <mergeCell ref="I44:J44"/>
    <mergeCell ref="A45:E45"/>
    <mergeCell ref="F45:H45"/>
    <mergeCell ref="I45:J45"/>
  </mergeCells>
  <conditionalFormatting sqref="C41:J41">
    <cfRule type="containsText" dxfId="18" priority="18" operator="containsText" text="رابطه رعایت نشده و نیاز به کلاف بازشو ندارد">
      <formula>NOT(ISERROR(SEARCH("رابطه رعایت نشده و نیاز به کلاف بازشو ندارد",C41)))</formula>
    </cfRule>
    <cfRule type="containsText" dxfId="17" priority="19" operator="containsText" text="رابطه فوق رعایت گردیده است و نیاز به کلاف بازشو ندارد">
      <formula>NOT(ISERROR(SEARCH("رابطه فوق رعایت گردیده است و نیاز به کلاف بازشو ندارد",C41)))</formula>
    </cfRule>
  </conditionalFormatting>
  <conditionalFormatting sqref="A38">
    <cfRule type="containsText" dxfId="16" priority="15" operator="containsText" text="رابطه رعایت نشده و نیاز به کلاف بازشو دارد">
      <formula>NOT(ISERROR(SEARCH("رابطه رعایت نشده و نیاز به کلاف بازشو دارد",A38)))</formula>
    </cfRule>
    <cfRule type="containsText" dxfId="15" priority="16" operator="containsText" text="رابطه رعایت نشده و نیاز به کلاف بازشو ندارد">
      <formula>NOT(ISERROR(SEARCH("رابطه رعایت نشده و نیاز به کلاف بازشو ندارد",A38)))</formula>
    </cfRule>
    <cfRule type="containsText" dxfId="14" priority="17" operator="containsText" text="رابطه فوق رعایت گردیده است و نیاز به کلاف بازشو ندارد">
      <formula>NOT(ISERROR(SEARCH("رابطه فوق رعایت گردیده است و نیاز به کلاف بازشو ندارد",A38)))</formula>
    </cfRule>
  </conditionalFormatting>
  <conditionalFormatting sqref="A30">
    <cfRule type="containsText" dxfId="13" priority="12" operator="containsText" text="رابطه رعایت نشده و نیاز به کلاف بازشو دارد">
      <formula>NOT(ISERROR(SEARCH("رابطه رعایت نشده و نیاز به کلاف بازشو دارد",A30)))</formula>
    </cfRule>
    <cfRule type="containsText" dxfId="12" priority="13" operator="containsText" text="رابطه رعایت نشده و نیاز به کلاف بازشو ندارد">
      <formula>NOT(ISERROR(SEARCH("رابطه رعایت نشده و نیاز به کلاف بازشو ندارد",A30)))</formula>
    </cfRule>
    <cfRule type="containsText" dxfId="11" priority="14" operator="containsText" text="رابطه فوق رعایت گردیده است و نیاز به کلاف بازشو ندارد">
      <formula>NOT(ISERROR(SEARCH("رابطه فوق رعایت گردیده است و نیاز به کلاف بازشو ندارد",A30)))</formula>
    </cfRule>
  </conditionalFormatting>
  <conditionalFormatting sqref="A25">
    <cfRule type="containsText" dxfId="10" priority="9" operator="containsText" text="رابطه رعایت نشده و نیاز به کلاف بازشو دارد">
      <formula>NOT(ISERROR(SEARCH("رابطه رعایت نشده و نیاز به کلاف بازشو دارد",A25)))</formula>
    </cfRule>
    <cfRule type="containsText" dxfId="9" priority="10" operator="containsText" text="رابطه رعایت نشده و نیاز به کلاف بازشو ندارد">
      <formula>NOT(ISERROR(SEARCH("رابطه رعایت نشده و نیاز به کلاف بازشو ندارد",A25)))</formula>
    </cfRule>
    <cfRule type="containsText" dxfId="8" priority="11" operator="containsText" text="رابطه فوق رعایت گردیده است و نیاز به کلاف بازشو ندارد">
      <formula>NOT(ISERROR(SEARCH("رابطه فوق رعایت گردیده است و نیاز به کلاف بازشو ندارد",A25)))</formula>
    </cfRule>
  </conditionalFormatting>
  <conditionalFormatting sqref="A20">
    <cfRule type="containsText" dxfId="7" priority="6" operator="containsText" text="رابطه رعایت نشده و نیاز به کلاف بازشو دارد">
      <formula>NOT(ISERROR(SEARCH("رابطه رعایت نشده و نیاز به کلاف بازشو دارد",A20)))</formula>
    </cfRule>
    <cfRule type="containsText" dxfId="6" priority="7" operator="containsText" text="رابطه رعایت نشده و نیاز به کلاف بازشو ندارد">
      <formula>NOT(ISERROR(SEARCH("رابطه رعایت نشده و نیاز به کلاف بازشو ندارد",A20)))</formula>
    </cfRule>
    <cfRule type="containsText" dxfId="5" priority="8" operator="containsText" text="رابطه فوق رعایت گردیده است و نیاز به کلاف بازشو ندارد">
      <formula>NOT(ISERROR(SEARCH("رابطه فوق رعایت گردیده است و نیاز به کلاف بازشو ندارد",A20)))</formula>
    </cfRule>
  </conditionalFormatting>
  <conditionalFormatting sqref="A12">
    <cfRule type="containsText" dxfId="4" priority="3" operator="containsText" text="رابطه رعایت نشده و نیاز به کلاف بازشو دارد">
      <formula>NOT(ISERROR(SEARCH("رابطه رعایت نشده و نیاز به کلاف بازشو دارد",A12)))</formula>
    </cfRule>
    <cfRule type="containsText" dxfId="3" priority="4" operator="containsText" text="رابطه رعایت نشده و نیاز به کلاف بازشو ندارد">
      <formula>NOT(ISERROR(SEARCH("رابطه رعایت نشده و نیاز به کلاف بازشو ندارد",A12)))</formula>
    </cfRule>
    <cfRule type="containsText" dxfId="2" priority="5" operator="containsText" text="رابطه فوق رعایت گردیده است و نیاز به کلاف بازشو ندارد">
      <formula>NOT(ISERROR(SEARCH("رابطه فوق رعایت گردیده است و نیاز به کلاف بازشو ندارد",A12)))</formula>
    </cfRule>
  </conditionalFormatting>
  <conditionalFormatting sqref="A46:J47">
    <cfRule type="cellIs" dxfId="1" priority="1" operator="equal">
      <formula>"جرز بین دو بازشو جزئی از بازشو در نظر گرفته میشود و نباید آن را بعنوان دیوار سازه ای لحاظ کرد."</formula>
    </cfRule>
    <cfRule type="cellIs" dxfId="0" priority="2" operator="equal">
      <formula>"شرط برقرار است و نیاز به کلاف بازشو ندارد"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autoPict="0" r:id="rId5">
            <anchor moveWithCells="1" sizeWithCells="1">
              <from>
                <xdr:col>2</xdr:col>
                <xdr:colOff>142875</xdr:colOff>
                <xdr:row>6</xdr:row>
                <xdr:rowOff>38100</xdr:rowOff>
              </from>
              <to>
                <xdr:col>7</xdr:col>
                <xdr:colOff>104775</xdr:colOff>
                <xdr:row>8</xdr:row>
                <xdr:rowOff>161925</xdr:rowOff>
              </to>
            </anchor>
          </objectPr>
        </oleObject>
      </mc:Choice>
      <mc:Fallback>
        <oleObject progId="Equation.DSMT4" shapeId="5121" r:id="rId4"/>
      </mc:Fallback>
    </mc:AlternateContent>
    <mc:AlternateContent xmlns:mc="http://schemas.openxmlformats.org/markup-compatibility/2006">
      <mc:Choice Requires="x14">
        <oleObject progId="Equation.DSMT4" shapeId="5122" r:id="rId6">
          <objectPr defaultSize="0" autoPict="0" r:id="rId7">
            <anchor moveWithCells="1" sizeWithCells="1">
              <from>
                <xdr:col>2</xdr:col>
                <xdr:colOff>133350</xdr:colOff>
                <xdr:row>13</xdr:row>
                <xdr:rowOff>180975</xdr:rowOff>
              </from>
              <to>
                <xdr:col>5</xdr:col>
                <xdr:colOff>600075</xdr:colOff>
                <xdr:row>16</xdr:row>
                <xdr:rowOff>161925</xdr:rowOff>
              </to>
            </anchor>
          </objectPr>
        </oleObject>
      </mc:Choice>
      <mc:Fallback>
        <oleObject progId="Equation.DSMT4" shapeId="5122" r:id="rId6"/>
      </mc:Fallback>
    </mc:AlternateContent>
    <mc:AlternateContent xmlns:mc="http://schemas.openxmlformats.org/markup-compatibility/2006">
      <mc:Choice Requires="x14">
        <oleObject progId="Equation.DSMT4" shapeId="5123" r:id="rId8">
          <objectPr defaultSize="0" autoPict="0" r:id="rId9">
            <anchor moveWithCells="1" sizeWithCells="1">
              <from>
                <xdr:col>4</xdr:col>
                <xdr:colOff>57150</xdr:colOff>
                <xdr:row>9</xdr:row>
                <xdr:rowOff>104775</xdr:rowOff>
              </from>
              <to>
                <xdr:col>7</xdr:col>
                <xdr:colOff>123825</xdr:colOff>
                <xdr:row>9</xdr:row>
                <xdr:rowOff>438150</xdr:rowOff>
              </to>
            </anchor>
          </objectPr>
        </oleObject>
      </mc:Choice>
      <mc:Fallback>
        <oleObject progId="Equation.DSMT4" shapeId="5123" r:id="rId8"/>
      </mc:Fallback>
    </mc:AlternateContent>
    <mc:AlternateContent xmlns:mc="http://schemas.openxmlformats.org/markup-compatibility/2006">
      <mc:Choice Requires="x14">
        <oleObject progId="Equation.DSMT4" shapeId="5124" r:id="rId10">
          <objectPr defaultSize="0" autoPict="0" r:id="rId11">
            <anchor moveWithCells="1" sizeWithCells="1">
              <from>
                <xdr:col>4</xdr:col>
                <xdr:colOff>200025</xdr:colOff>
                <xdr:row>10</xdr:row>
                <xdr:rowOff>57150</xdr:rowOff>
              </from>
              <to>
                <xdr:col>6</xdr:col>
                <xdr:colOff>171450</xdr:colOff>
                <xdr:row>10</xdr:row>
                <xdr:rowOff>523875</xdr:rowOff>
              </to>
            </anchor>
          </objectPr>
        </oleObject>
      </mc:Choice>
      <mc:Fallback>
        <oleObject progId="Equation.DSMT4" shapeId="5124" r:id="rId10"/>
      </mc:Fallback>
    </mc:AlternateContent>
    <mc:AlternateContent xmlns:mc="http://schemas.openxmlformats.org/markup-compatibility/2006">
      <mc:Choice Requires="x14">
        <oleObject progId="Equation.DSMT4" shapeId="5125" r:id="rId12">
          <objectPr defaultSize="0" autoPict="0" r:id="rId13">
            <anchor moveWithCells="1" sizeWithCells="1">
              <from>
                <xdr:col>4</xdr:col>
                <xdr:colOff>19050</xdr:colOff>
                <xdr:row>17</xdr:row>
                <xdr:rowOff>28575</xdr:rowOff>
              </from>
              <to>
                <xdr:col>6</xdr:col>
                <xdr:colOff>457200</xdr:colOff>
                <xdr:row>18</xdr:row>
                <xdr:rowOff>0</xdr:rowOff>
              </to>
            </anchor>
          </objectPr>
        </oleObject>
      </mc:Choice>
      <mc:Fallback>
        <oleObject progId="Equation.DSMT4" shapeId="5125" r:id="rId12"/>
      </mc:Fallback>
    </mc:AlternateContent>
    <mc:AlternateContent xmlns:mc="http://schemas.openxmlformats.org/markup-compatibility/2006">
      <mc:Choice Requires="x14">
        <oleObject progId="Equation.DSMT4" shapeId="5126" r:id="rId14">
          <objectPr defaultSize="0" autoPict="0" r:id="rId15">
            <anchor moveWithCells="1" sizeWithCells="1">
              <from>
                <xdr:col>4</xdr:col>
                <xdr:colOff>19050</xdr:colOff>
                <xdr:row>18</xdr:row>
                <xdr:rowOff>19050</xdr:rowOff>
              </from>
              <to>
                <xdr:col>5</xdr:col>
                <xdr:colOff>19050</xdr:colOff>
                <xdr:row>18</xdr:row>
                <xdr:rowOff>466725</xdr:rowOff>
              </to>
            </anchor>
          </objectPr>
        </oleObject>
      </mc:Choice>
      <mc:Fallback>
        <oleObject progId="Equation.DSMT4" shapeId="5126" r:id="rId14"/>
      </mc:Fallback>
    </mc:AlternateContent>
    <mc:AlternateContent xmlns:mc="http://schemas.openxmlformats.org/markup-compatibility/2006">
      <mc:Choice Requires="x14">
        <oleObject progId="Equation.DSMT4" shapeId="5127" r:id="rId16">
          <objectPr defaultSize="0" autoPict="0" r:id="rId17">
            <anchor moveWithCells="1" sizeWithCells="1">
              <from>
                <xdr:col>2</xdr:col>
                <xdr:colOff>161925</xdr:colOff>
                <xdr:row>21</xdr:row>
                <xdr:rowOff>142875</xdr:rowOff>
              </from>
              <to>
                <xdr:col>3</xdr:col>
                <xdr:colOff>600075</xdr:colOff>
                <xdr:row>23</xdr:row>
                <xdr:rowOff>95250</xdr:rowOff>
              </to>
            </anchor>
          </objectPr>
        </oleObject>
      </mc:Choice>
      <mc:Fallback>
        <oleObject progId="Equation.DSMT4" shapeId="5127" r:id="rId16"/>
      </mc:Fallback>
    </mc:AlternateContent>
    <mc:AlternateContent xmlns:mc="http://schemas.openxmlformats.org/markup-compatibility/2006">
      <mc:Choice Requires="x14">
        <oleObject progId="Equation.DSMT4" shapeId="5128" r:id="rId18">
          <objectPr defaultSize="0" autoPict="0" r:id="rId19">
            <anchor moveWithCells="1" sizeWithCells="1">
              <from>
                <xdr:col>2</xdr:col>
                <xdr:colOff>104775</xdr:colOff>
                <xdr:row>26</xdr:row>
                <xdr:rowOff>114300</xdr:rowOff>
              </from>
              <to>
                <xdr:col>3</xdr:col>
                <xdr:colOff>542925</xdr:colOff>
                <xdr:row>28</xdr:row>
                <xdr:rowOff>123825</xdr:rowOff>
              </to>
            </anchor>
          </objectPr>
        </oleObject>
      </mc:Choice>
      <mc:Fallback>
        <oleObject progId="Equation.DSMT4" shapeId="5128" r:id="rId18"/>
      </mc:Fallback>
    </mc:AlternateContent>
    <mc:AlternateContent xmlns:mc="http://schemas.openxmlformats.org/markup-compatibility/2006">
      <mc:Choice Requires="x14">
        <oleObject progId="Equation.DSMT4" shapeId="5129" r:id="rId20">
          <objectPr defaultSize="0" autoPict="0" r:id="rId21">
            <anchor moveWithCells="1" sizeWithCells="1">
              <from>
                <xdr:col>8</xdr:col>
                <xdr:colOff>581025</xdr:colOff>
                <xdr:row>1</xdr:row>
                <xdr:rowOff>38100</xdr:rowOff>
              </from>
              <to>
                <xdr:col>9</xdr:col>
                <xdr:colOff>561975</xdr:colOff>
                <xdr:row>1</xdr:row>
                <xdr:rowOff>361950</xdr:rowOff>
              </to>
            </anchor>
          </objectPr>
        </oleObject>
      </mc:Choice>
      <mc:Fallback>
        <oleObject progId="Equation.DSMT4" shapeId="5129" r:id="rId20"/>
      </mc:Fallback>
    </mc:AlternateContent>
    <mc:AlternateContent xmlns:mc="http://schemas.openxmlformats.org/markup-compatibility/2006">
      <mc:Choice Requires="x14">
        <oleObject progId="Equation.DSMT4" shapeId="5130" r:id="rId22">
          <objectPr defaultSize="0" autoPict="0" r:id="rId23">
            <anchor moveWithCells="1" sizeWithCells="1">
              <from>
                <xdr:col>6</xdr:col>
                <xdr:colOff>600075</xdr:colOff>
                <xdr:row>1</xdr:row>
                <xdr:rowOff>38100</xdr:rowOff>
              </from>
              <to>
                <xdr:col>7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Equation.DSMT4" shapeId="5130" r:id="rId22"/>
      </mc:Fallback>
    </mc:AlternateContent>
    <mc:AlternateContent xmlns:mc="http://schemas.openxmlformats.org/markup-compatibility/2006">
      <mc:Choice Requires="x14">
        <oleObject progId="Equation.DSMT4" shapeId="5131" r:id="rId24">
          <objectPr defaultSize="0" autoPict="0" r:id="rId25">
            <anchor moveWithCells="1" sizeWithCells="1">
              <from>
                <xdr:col>5</xdr:col>
                <xdr:colOff>0</xdr:colOff>
                <xdr:row>1</xdr:row>
                <xdr:rowOff>47625</xdr:rowOff>
              </from>
              <to>
                <xdr:col>5</xdr:col>
                <xdr:colOff>590550</xdr:colOff>
                <xdr:row>1</xdr:row>
                <xdr:rowOff>371475</xdr:rowOff>
              </to>
            </anchor>
          </objectPr>
        </oleObject>
      </mc:Choice>
      <mc:Fallback>
        <oleObject progId="Equation.DSMT4" shapeId="5131" r:id="rId24"/>
      </mc:Fallback>
    </mc:AlternateContent>
    <mc:AlternateContent xmlns:mc="http://schemas.openxmlformats.org/markup-compatibility/2006">
      <mc:Choice Requires="x14">
        <oleObject progId="Equation.DSMT4" shapeId="5132" r:id="rId26">
          <objectPr defaultSize="0" autoPict="0" r:id="rId27">
            <anchor moveWithCells="1" sizeWithCells="1">
              <from>
                <xdr:col>2</xdr:col>
                <xdr:colOff>85725</xdr:colOff>
                <xdr:row>1</xdr:row>
                <xdr:rowOff>28575</xdr:rowOff>
              </from>
              <to>
                <xdr:col>3</xdr:col>
                <xdr:colOff>390525</xdr:colOff>
                <xdr:row>1</xdr:row>
                <xdr:rowOff>352425</xdr:rowOff>
              </to>
            </anchor>
          </objectPr>
        </oleObject>
      </mc:Choice>
      <mc:Fallback>
        <oleObject progId="Equation.DSMT4" shapeId="5132" r:id="rId26"/>
      </mc:Fallback>
    </mc:AlternateContent>
    <mc:AlternateContent xmlns:mc="http://schemas.openxmlformats.org/markup-compatibility/2006">
      <mc:Choice Requires="x14">
        <oleObject progId="Equation.DSMT4" shapeId="5133" r:id="rId28">
          <objectPr defaultSize="0" autoPict="0" r:id="rId29">
            <anchor moveWithCells="1" sizeWithCells="1">
              <from>
                <xdr:col>8</xdr:col>
                <xdr:colOff>85725</xdr:colOff>
                <xdr:row>33</xdr:row>
                <xdr:rowOff>38100</xdr:rowOff>
              </from>
              <to>
                <xdr:col>9</xdr:col>
                <xdr:colOff>342900</xdr:colOff>
                <xdr:row>35</xdr:row>
                <xdr:rowOff>133350</xdr:rowOff>
              </to>
            </anchor>
          </objectPr>
        </oleObject>
      </mc:Choice>
      <mc:Fallback>
        <oleObject progId="Equation.DSMT4" shapeId="5133" r:id="rId28"/>
      </mc:Fallback>
    </mc:AlternateContent>
    <mc:AlternateContent xmlns:mc="http://schemas.openxmlformats.org/markup-compatibility/2006">
      <mc:Choice Requires="x14">
        <oleObject progId="Equation.DSMT4" shapeId="5134" r:id="rId30">
          <objectPr defaultSize="0" autoPict="0" r:id="rId31">
            <anchor moveWithCells="1" sizeWithCells="1">
              <from>
                <xdr:col>8</xdr:col>
                <xdr:colOff>95250</xdr:colOff>
                <xdr:row>36</xdr:row>
                <xdr:rowOff>47625</xdr:rowOff>
              </from>
              <to>
                <xdr:col>9</xdr:col>
                <xdr:colOff>342900</xdr:colOff>
                <xdr:row>36</xdr:row>
                <xdr:rowOff>514350</xdr:rowOff>
              </to>
            </anchor>
          </objectPr>
        </oleObject>
      </mc:Choice>
      <mc:Fallback>
        <oleObject progId="Equation.DSMT4" shapeId="5134" r:id="rId30"/>
      </mc:Fallback>
    </mc:AlternateContent>
    <mc:AlternateContent xmlns:mc="http://schemas.openxmlformats.org/markup-compatibility/2006">
      <mc:Choice Requires="x14">
        <oleObject progId="Equation.DSMT4" shapeId="5135" r:id="rId32">
          <objectPr defaultSize="0" autoPict="0" r:id="rId33">
            <anchor moveWithCells="1" sizeWithCells="1">
              <from>
                <xdr:col>8</xdr:col>
                <xdr:colOff>57150</xdr:colOff>
                <xdr:row>41</xdr:row>
                <xdr:rowOff>28575</xdr:rowOff>
              </from>
              <to>
                <xdr:col>9</xdr:col>
                <xdr:colOff>504825</xdr:colOff>
                <xdr:row>41</xdr:row>
                <xdr:rowOff>419100</xdr:rowOff>
              </to>
            </anchor>
          </objectPr>
        </oleObject>
      </mc:Choice>
      <mc:Fallback>
        <oleObject progId="Equation.DSMT4" shapeId="5135" r:id="rId32"/>
      </mc:Fallback>
    </mc:AlternateContent>
    <mc:AlternateContent xmlns:mc="http://schemas.openxmlformats.org/markup-compatibility/2006">
      <mc:Choice Requires="x14">
        <oleObject progId="Equation.DSMT4" shapeId="5136" r:id="rId34">
          <objectPr defaultSize="0" autoPict="0" r:id="rId35">
            <anchor moveWithCells="1" sizeWithCells="1">
              <from>
                <xdr:col>8</xdr:col>
                <xdr:colOff>95250</xdr:colOff>
                <xdr:row>42</xdr:row>
                <xdr:rowOff>95250</xdr:rowOff>
              </from>
              <to>
                <xdr:col>9</xdr:col>
                <xdr:colOff>495300</xdr:colOff>
                <xdr:row>42</xdr:row>
                <xdr:rowOff>485775</xdr:rowOff>
              </to>
            </anchor>
          </objectPr>
        </oleObject>
      </mc:Choice>
      <mc:Fallback>
        <oleObject progId="Equation.DSMT4" shapeId="5136" r:id="rId34"/>
      </mc:Fallback>
    </mc:AlternateContent>
    <mc:AlternateContent xmlns:mc="http://schemas.openxmlformats.org/markup-compatibility/2006">
      <mc:Choice Requires="x14">
        <oleObject progId="Equation.DSMT4" shapeId="5137" r:id="rId36">
          <objectPr defaultSize="0" autoPict="0" r:id="rId37">
            <anchor moveWithCells="1" sizeWithCells="1">
              <from>
                <xdr:col>8</xdr:col>
                <xdr:colOff>85725</xdr:colOff>
                <xdr:row>43</xdr:row>
                <xdr:rowOff>38100</xdr:rowOff>
              </from>
              <to>
                <xdr:col>9</xdr:col>
                <xdr:colOff>552450</xdr:colOff>
                <xdr:row>43</xdr:row>
                <xdr:rowOff>485775</xdr:rowOff>
              </to>
            </anchor>
          </objectPr>
        </oleObject>
      </mc:Choice>
      <mc:Fallback>
        <oleObject progId="Equation.DSMT4" shapeId="5137" r:id="rId36"/>
      </mc:Fallback>
    </mc:AlternateContent>
    <mc:AlternateContent xmlns:mc="http://schemas.openxmlformats.org/markup-compatibility/2006">
      <mc:Choice Requires="x14">
        <oleObject progId="Equation.DSMT4" shapeId="5138" r:id="rId38">
          <objectPr defaultSize="0" autoPict="0" r:id="rId39">
            <anchor moveWithCells="1" sizeWithCells="1">
              <from>
                <xdr:col>8</xdr:col>
                <xdr:colOff>209550</xdr:colOff>
                <xdr:row>44</xdr:row>
                <xdr:rowOff>47625</xdr:rowOff>
              </from>
              <to>
                <xdr:col>9</xdr:col>
                <xdr:colOff>438150</xdr:colOff>
                <xdr:row>44</xdr:row>
                <xdr:rowOff>504825</xdr:rowOff>
              </to>
            </anchor>
          </objectPr>
        </oleObject>
      </mc:Choice>
      <mc:Fallback>
        <oleObject progId="Equation.DSMT4" shapeId="5138" r:id="rId3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کنترل درصد نسبی</vt:lpstr>
      <vt:lpstr>مرکز جرم و مرکز سختی</vt:lpstr>
      <vt:lpstr>کنترل بازشو</vt:lpstr>
      <vt:lpstr>'مرکز جرم و مرکز سختی'!Print_Area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2026-06-03T07:26:23Z</dcterms:modified>
</cp:coreProperties>
</file>